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8270" windowHeight="9090" activeTab="0"/>
  </bookViews>
  <sheets>
    <sheet name="Kalkulation" sheetId="1" r:id="rId1"/>
    <sheet name="Prisregulering, til kunden" sheetId="2" r:id="rId2"/>
  </sheets>
  <definedNames/>
  <calcPr fullCalcOnLoad="1"/>
</workbook>
</file>

<file path=xl/comments1.xml><?xml version="1.0" encoding="utf-8"?>
<comments xmlns="http://schemas.openxmlformats.org/spreadsheetml/2006/main">
  <authors>
    <author>Danske vognm?nd</author>
    <author>Tim Hansen</author>
  </authors>
  <commentList>
    <comment ref="B4" authorId="0">
      <text>
        <r>
          <rPr>
            <sz val="8"/>
            <rFont val="Tahoma"/>
            <family val="0"/>
          </rPr>
          <t>Indtast navn eller 
nummer på køretøjet</t>
        </r>
      </text>
    </comment>
    <comment ref="B5" authorId="0">
      <text>
        <r>
          <rPr>
            <sz val="8"/>
            <rFont val="Tahoma"/>
            <family val="0"/>
          </rPr>
          <t>Indtast den fælles dato for:
- Søjle B, oplysningerne i de grå felter 
- Søjle C, beregningerne 
- Søjle D, de indeks, der skal indtastes</t>
        </r>
      </text>
    </comment>
    <comment ref="E5" authorId="0">
      <text>
        <r>
          <rPr>
            <sz val="8"/>
            <rFont val="Tahoma"/>
            <family val="0"/>
          </rPr>
          <t>Indtast den nye dato, hvortil 
beregningerne i søjle F skal 
fremskrives, ved hjælp af de 
indtastede indeks i søjle E.</t>
        </r>
      </text>
    </comment>
    <comment ref="G5" authorId="0">
      <text>
        <r>
          <rPr>
            <sz val="8"/>
            <rFont val="Tahoma"/>
            <family val="0"/>
          </rPr>
          <t>Omkostningsændring i 
procent fra første dato 
(felt B7-C7-D7) til anden
dato (felt E7-F7)</t>
        </r>
      </text>
    </comment>
    <comment ref="B6" authorId="0">
      <text>
        <r>
          <rPr>
            <sz val="8"/>
            <rFont val="Tahoma"/>
            <family val="0"/>
          </rPr>
          <t>Indtast grundoplysning i de grå felter nedenfor. Til hvert gråt felt er tilknyttet en vejledende kommentar.</t>
        </r>
      </text>
    </comment>
    <comment ref="C6" authorId="0">
      <text>
        <r>
          <rPr>
            <sz val="8"/>
            <rFont val="Tahoma"/>
            <family val="0"/>
          </rPr>
          <t>Felterne i søjle C herunder 
indeholder formler til 
beregning af 
omkostninger i kr.</t>
        </r>
      </text>
    </comment>
    <comment ref="D6" authorId="0">
      <text>
        <r>
          <rPr>
            <sz val="8"/>
            <rFont val="Tahoma"/>
            <family val="0"/>
          </rPr>
          <t>Indtast i de grå felter 
nedenfor det indeks der 
hører til datoen i felt B5-
C5-D5.</t>
        </r>
      </text>
    </comment>
    <comment ref="E6" authorId="0">
      <text>
        <r>
          <rPr>
            <sz val="8"/>
            <rFont val="Tahoma"/>
            <family val="0"/>
          </rPr>
          <t>Indtast i de grå 
felter nedenfor det 
indeks der hører til 
datoen i felt E5-F5.</t>
        </r>
      </text>
    </comment>
    <comment ref="F6" authorId="0">
      <text>
        <r>
          <rPr>
            <sz val="8"/>
            <rFont val="Tahoma"/>
            <family val="0"/>
          </rPr>
          <t>Felterne i søjle F herunder indeholder omkostningerne fremskrevet med indekset i søjle E.</t>
        </r>
      </text>
    </comment>
    <comment ref="B8" authorId="0">
      <text>
        <r>
          <rPr>
            <sz val="8"/>
            <rFont val="Tahoma"/>
            <family val="0"/>
          </rPr>
          <t xml:space="preserve">Det antal år, virksomheden forventes at anvende det pågældende materiel.
Levetiden skal dels skønnes på grundlag af den forventede udnyttelse pr. år
og dels på grundlag af udnyttelsens art- er det hård terrænkørsel eller er det
landevejskørsel. Et andet element er virksomhedens udskiftningsmønster.
Såfremt man kun ønsker at anvende bilen i f.eks. 4 år, skal dette naturligvis 
anvendes, men da den fysiske levetid formodes at være længere, vil en så
 kort brugsperiode give en højere scrapværdi. </t>
        </r>
      </text>
    </comment>
    <comment ref="B9" authorId="0">
      <text>
        <r>
          <rPr>
            <sz val="8"/>
            <rFont val="Tahoma"/>
            <family val="0"/>
          </rPr>
          <t xml:space="preserve">Scrapværdien er den forventede salgsværdi på bilen ved udløbet af
brugsperioden. Det kan være vanskeligt at fastsætte scrapværdien 
ved et salg, der ofte ligger 5 - 8 år ud i fremtiden, men det må forsøges. 
Scrapværdien skal som nævnt under felt B8 fastsættes under 
hensyntagen til forventet levetid og årlig udnyttelse. </t>
        </r>
      </text>
    </comment>
    <comment ref="C9" authorId="0">
      <text>
        <r>
          <rPr>
            <sz val="8"/>
            <rFont val="Tahoma"/>
            <family val="0"/>
          </rPr>
          <t>Beregning af scrapværdi</t>
        </r>
      </text>
    </comment>
    <comment ref="B10" authorId="0">
      <text>
        <r>
          <rPr>
            <sz val="8"/>
            <rFont val="Tahoma"/>
            <family val="0"/>
          </rPr>
          <t xml:space="preserve">Rentesatsen bestemmes ud fra udlånsrenten på anskaffelsestidspunktet
eller den i virksomheden fastsattte interne rente. Den interne rente kan,
hvis man finansierer af egne midler, fastsættes som den rente, man kunne
opnå ved alternativ pengeanbringelse, f.eks. i obligationer. Ved større
renteændringer i løbet af perioden kan stamkalkulationen ændres. </t>
        </r>
      </text>
    </comment>
    <comment ref="B11" authorId="0">
      <text>
        <r>
          <rPr>
            <sz val="8"/>
            <rFont val="Tahoma"/>
            <family val="0"/>
          </rPr>
          <t xml:space="preserve">Her anføres det antal døgn pr. år, bilen forventes udnyttet til indtægtsgivende
virksomhed. Der indregnes altså ikke f.eks. værkstedsdage eller dage, hvor 
bilen på grund af manglende opgaver ikke kører. </t>
        </r>
      </text>
    </comment>
    <comment ref="B12" authorId="0">
      <text>
        <r>
          <rPr>
            <sz val="8"/>
            <rFont val="Tahoma"/>
            <family val="0"/>
          </rPr>
          <t xml:space="preserve">Det antal timer pr. døgn, bilen udfører 
indtægtsgivende virksomhed. F.eks. kan 
kørsel mellem to kundeopgaver normalt ikke faktureres. </t>
        </r>
      </text>
    </comment>
    <comment ref="B13" authorId="0">
      <text>
        <r>
          <rPr>
            <sz val="8"/>
            <rFont val="Tahoma"/>
            <family val="0"/>
          </rPr>
          <t xml:space="preserve">Forventet samlet kilometerudnyttelse,
både til indtægtsgivende virksomhed 
og til tomkørsel, værkstedskørsel og lign. </t>
        </r>
      </text>
    </comment>
    <comment ref="B14" authorId="0">
      <text>
        <r>
          <rPr>
            <sz val="8"/>
            <rFont val="Tahoma"/>
            <family val="0"/>
          </rPr>
          <t>I dette felt anføres det forventede antal 
km. til tomkørsel, værkstedskørsel og 
lign. (ikke fakturerbare km.)</t>
        </r>
      </text>
    </comment>
    <comment ref="C15" authorId="0">
      <text>
        <r>
          <rPr>
            <sz val="8"/>
            <rFont val="Tahoma"/>
            <family val="0"/>
          </rPr>
          <t>På grundlag af de forudsætninger, der er anført i felt B7,
B8, B9 og B10 beregnes den samlede rente og 
afskrivning pr. år. Denne beregning bør også foretages, 
selvom bilen er leaset med en fast månedlig leasingafgift
 (også kaldet finansiel leasing).</t>
        </r>
      </text>
    </comment>
    <comment ref="B16" authorId="0">
      <text>
        <r>
          <rPr>
            <sz val="8"/>
            <rFont val="Tahoma"/>
            <family val="0"/>
          </rPr>
          <t xml:space="preserve">Samtlige forsikringer på bilen, dvs. lovpligtig 
ansvarsforsikring, kaskoforsikring, redningskorps 
samt fragtførerforsikring, erhvervsansvar og 
ydelsesansvar. 
Arbejdsskadeforsikringer er indregnet i felt B48, 
indirekte lønomkostninger. Eventuelle forsikringer på 
lokaler, inventar og lign. anføres under 
kapacitetsomkostninger, felt B26. </t>
        </r>
      </text>
    </comment>
    <comment ref="B17" authorId="0">
      <text>
        <r>
          <rPr>
            <sz val="8"/>
            <rFont val="Tahoma"/>
            <family val="0"/>
          </rPr>
          <t xml:space="preserve">Bilens samlede årlige vægtafgift og vejbenyttelsesafgift. </t>
        </r>
      </text>
    </comment>
    <comment ref="C18" authorId="0">
      <text>
        <r>
          <rPr>
            <sz val="8"/>
            <rFont val="Tahoma"/>
            <family val="0"/>
          </rPr>
          <t>Sum af felterne C15, B16 og B17.</t>
        </r>
      </text>
    </comment>
    <comment ref="B19" authorId="0">
      <text>
        <r>
          <rPr>
            <sz val="8"/>
            <rFont val="Tahoma"/>
            <family val="0"/>
          </rPr>
          <t>Kapacitetsomkostninger er omkostninger, der ikke direkte 
vedrører det enkelte køretøj. Kapacitetsomkostningerne 
opgøres derfor samlet for hele virksomheden og fordeles 
efterfølgende forholdsmæssigt til hvert køretøj. Med f.eks. 5 
lastbiler kan 1/5 af kapacitetsomkostningerne henføres til 
hver de 5 lastbiler. I felterne B20-B28 indtastes den del af 
virksomhedens kapacitetsomkostninger, som kan henføres 
til det aktuelle køretøj.</t>
        </r>
      </text>
    </comment>
    <comment ref="B20" authorId="0">
      <text>
        <r>
          <rPr>
            <sz val="8"/>
            <rFont val="Tahoma"/>
            <family val="0"/>
          </rPr>
          <t>Andel af samlede lønomkostninger til administrativt personale
inkl. pension, ATP, arbejdsskadeforsikring og andre indirekte 
lønomkostninger, der kan henføres til køretøjet.</t>
        </r>
      </text>
    </comment>
    <comment ref="B22" authorId="0">
      <text>
        <r>
          <rPr>
            <sz val="8"/>
            <rFont val="Tahoma"/>
            <family val="0"/>
          </rPr>
          <t>Andel af lokaleleje til 
både kontor og 
garageanlæg, der kan 
henføres til køretøjet.</t>
        </r>
      </text>
    </comment>
    <comment ref="B23" authorId="0">
      <text>
        <r>
          <rPr>
            <sz val="8"/>
            <rFont val="Tahoma"/>
            <family val="0"/>
          </rPr>
          <t>Andel af reklame- og
annonceomkostninger
, der kan henføres til 
køretøjet.</t>
        </r>
      </text>
    </comment>
    <comment ref="B24" authorId="0">
      <text>
        <r>
          <rPr>
            <sz val="8"/>
            <rFont val="Tahoma"/>
            <family val="0"/>
          </rPr>
          <t>Andel af omkostninger
til revisor, advokat og 
konsulenter, der kan 
henføres til køretøjet.</t>
        </r>
      </text>
    </comment>
    <comment ref="B25" authorId="0">
      <text>
        <r>
          <rPr>
            <sz val="8"/>
            <rFont val="Tahoma"/>
            <family val="0"/>
          </rPr>
          <t>Andel af omkostninger
til kontormaskiner, 
kontorartikler og 
tryksager, der kan 
henføres til køretøjet.</t>
        </r>
      </text>
    </comment>
    <comment ref="B26" authorId="0">
      <text>
        <r>
          <rPr>
            <sz val="8"/>
            <rFont val="Tahoma"/>
            <family val="0"/>
          </rPr>
          <t>Bygningskasko og indboforsikring, der ikke 
kan henføres til køretøjet. Bilforsikringer mv. 
se felt B16.</t>
        </r>
      </text>
    </comment>
    <comment ref="B27" authorId="0">
      <text>
        <r>
          <rPr>
            <sz val="8"/>
            <rFont val="Tahoma"/>
            <family val="0"/>
          </rPr>
          <t>Andel af omkostninger til
telefon og porto, der kan 
henføres til køretøjet.</t>
        </r>
      </text>
    </comment>
    <comment ref="B28" authorId="0">
      <text>
        <r>
          <rPr>
            <sz val="8"/>
            <rFont val="Tahoma"/>
            <family val="0"/>
          </rPr>
          <t xml:space="preserve">I dette felt kan enten angives diverse 
kapacitetsomkostninger eller de 
samlede kapacitetsomkostninger pr. 
køretøj som ét beløb (summen af 
felterne B20 til B28).
</t>
        </r>
      </text>
    </comment>
    <comment ref="C30" authorId="0">
      <text>
        <r>
          <rPr>
            <sz val="8"/>
            <rFont val="Tahoma"/>
            <family val="0"/>
          </rPr>
          <t>Beregning af variable 
bilomkostninger pr. km.</t>
        </r>
      </text>
    </comment>
    <comment ref="B31" authorId="0">
      <text>
        <r>
          <rPr>
            <sz val="8"/>
            <rFont val="Tahoma"/>
            <family val="0"/>
          </rPr>
          <t xml:space="preserve">Bilens gennemsnitlige 
brændstofforbrug målt i km. 
pr. liter. </t>
        </r>
      </text>
    </comment>
    <comment ref="B32" authorId="0">
      <text>
        <r>
          <rPr>
            <sz val="8"/>
            <rFont val="Tahoma"/>
            <family val="0"/>
          </rPr>
          <t xml:space="preserve">Prisen pr. liter angives incl. afgifter men excl. 
moms. Ved udlandskørsel kan der være 
forskellige priser, som så må angives som 
et forventet gennemsnit. </t>
        </r>
      </text>
    </comment>
    <comment ref="C33" authorId="0">
      <text>
        <r>
          <rPr>
            <sz val="8"/>
            <rFont val="Tahoma"/>
            <family val="0"/>
          </rPr>
          <t>Beregning af dieselomkostning pr. år på grundlag af 
felt B11, B12, B31 og B32.</t>
        </r>
      </text>
    </comment>
    <comment ref="B34" authorId="0">
      <text>
        <r>
          <rPr>
            <sz val="8"/>
            <rFont val="Tahoma"/>
            <family val="0"/>
          </rPr>
          <t>Indtast de årlige 
omkostninger til 
motorolie, smøremidler, 
hyddraulikolie mv.</t>
        </r>
      </text>
    </comment>
    <comment ref="B35" authorId="0">
      <text>
        <r>
          <rPr>
            <sz val="8"/>
            <rFont val="Tahoma"/>
            <family val="0"/>
          </rPr>
          <t xml:space="preserve">Det antal dæk, bilen er 
monteret med. </t>
        </r>
      </text>
    </comment>
    <comment ref="B36" authorId="0">
      <text>
        <r>
          <rPr>
            <sz val="8"/>
            <rFont val="Tahoma"/>
            <family val="0"/>
          </rPr>
          <t>Her angives gennemsnitlig 
pris pr. dæk. 
Ved beregning af ny dækomkostning divideres pris pr. dæk med indeks fra kolonne "D" og ganges med indeks fra kolonne "E".</t>
        </r>
      </text>
    </comment>
    <comment ref="B37" authorId="0">
      <text>
        <r>
          <rPr>
            <sz val="8"/>
            <rFont val="Tahoma"/>
            <family val="0"/>
          </rPr>
          <t>Gennemsnitlig kørte kilometer pr. dæk. 
Både trækdæk og andre dæk indregnes 
som samlet gennemsnit.</t>
        </r>
      </text>
    </comment>
    <comment ref="B38" authorId="0">
      <text>
        <r>
          <rPr>
            <sz val="8"/>
            <rFont val="Tahoma"/>
            <family val="0"/>
          </rPr>
          <t>I feltet anføres forventet gennemsnitlig årlig
omkostning til reparation og vedligeholdelse 
på både motor, chassis og opbygning. 
Vedligeholdelsen skal beregnes over bilens 
levetid med et årligt gennemsnit. Se i øvrigt 
kommentaren til felt B7.</t>
        </r>
      </text>
    </comment>
    <comment ref="B39" authorId="0">
      <text>
        <r>
          <rPr>
            <sz val="8"/>
            <rFont val="Tahoma"/>
            <family val="0"/>
          </rPr>
          <t>Angiv de forventede udgifter til 
selvrisiko og egne betalte skader 
på bilen pr. år.</t>
        </r>
      </text>
    </comment>
    <comment ref="B40" authorId="0">
      <text>
        <r>
          <rPr>
            <sz val="8"/>
            <rFont val="Tahoma"/>
            <family val="0"/>
          </rPr>
          <t>Her anføres den samlede 
årlige beløb til operationel 
leasing/leje ved det antal 
kilometer, der er anført i felt 
B13. Se felt C15 ved leasing 
med fast månedlig leasingafgift.</t>
        </r>
      </text>
    </comment>
    <comment ref="A42" authorId="0">
      <text>
        <r>
          <rPr>
            <sz val="8"/>
            <rFont val="Tahoma"/>
            <family val="0"/>
          </rPr>
          <t>Der kan ikke foretages 
indeksregulering af 
chaufførlønsomkostninger. 
I stedet indtastes de nye satser i 
felterne E43-E48.</t>
        </r>
      </text>
    </comment>
    <comment ref="B43" authorId="0">
      <text>
        <r>
          <rPr>
            <sz val="8"/>
            <rFont val="Tahoma"/>
            <family val="0"/>
          </rPr>
          <t>Overenskomstmæssig timeløn + eventuelt 
anciennitetstillæg. Særlige tillæg (påhængsvogn, 
kran mv.) anføres i felt B45 og B46.</t>
        </r>
      </text>
    </comment>
    <comment ref="B45" authorId="0">
      <text>
        <r>
          <rPr>
            <sz val="8"/>
            <rFont val="Tahoma"/>
            <family val="0"/>
          </rPr>
          <t>Ud af de samlede løntimer, som fremgår af felt B43 skal 
anføres antallet af timer med særlige tillæg jf. overenskomsten, 
f.eks. tillæg for kørsel med påhængsvogn, kran, gaffeltruck 
osv. Overtidstillæg indgår ikke i chaufførslønsberegningen, 
men lægges særskilt til salgspriserne i felterne C55 og C59.</t>
        </r>
      </text>
    </comment>
    <comment ref="B46" authorId="0">
      <text>
        <r>
          <rPr>
            <sz val="8"/>
            <rFont val="Tahoma"/>
            <family val="0"/>
          </rPr>
          <t xml:space="preserve">De i felt B45 anførte timer med særlige tillæg skal 
prisfastsættes. Tillægget beregnes som et gennemsnit 
af de særlige tillæg jvf. overenskomsten, der skal 
udbetales for de pågældende timer, f.eks. tillæg for 
kørsel med påhængsvogn, kran, gaffeltruck osv. </t>
        </r>
      </text>
    </comment>
    <comment ref="B47" authorId="0">
      <text>
        <r>
          <rPr>
            <sz val="8"/>
            <rFont val="Tahoma"/>
            <family val="0"/>
          </rPr>
          <t>Jvf. eksportoverenskomsten skal en del af lønnen 
udbetales som kilometerafhængig løn. Satsen pr. 
km. anføres i dette felt. (husk at tage hensyn til evt. 
2-mandsbetjening af bilerne). I trailer/container 
overenskomsten sker aflønningen udelukkende pr. 
km.</t>
        </r>
      </text>
    </comment>
    <comment ref="B48" authorId="0">
      <text>
        <r>
          <rPr>
            <sz val="8"/>
            <rFont val="Tahoma"/>
            <family val="0"/>
          </rPr>
          <t>Udover de anførte løn- og tillægssatser i felt B43 og 
B46 skal lønudgifter indeholde feriepenge, søgne-
helligdagsbetaling, gennemsnitlige sygedagpenge, 
pensionsbidrag, arbejdsskadeforsikring mv. Disse 
indirekte lønomkostninger kan svinge fra 
virksomhed til virksomhed.</t>
        </r>
      </text>
    </comment>
    <comment ref="B50" authorId="0">
      <text>
        <r>
          <rPr>
            <sz val="8"/>
            <rFont val="Tahoma"/>
            <family val="0"/>
          </rPr>
          <t>Indtast det ønskede overskud i % af omsætningen. 
I overskuddet bør indgå indehaverløn (i det omfang 
denne ikke er indregnet i chaufførlønnen og/eller i 
den administrative lønomkostning), forrentning af 
egenkapital samt konsolidering til 
forretningsudvikling eller til dårlige tider.</t>
        </r>
      </text>
    </comment>
    <comment ref="D21" authorId="1">
      <text>
        <r>
          <rPr>
            <sz val="8"/>
            <rFont val="Tahoma"/>
            <family val="0"/>
          </rPr>
          <t xml:space="preserve">Her benyttes samme indekstal som ved administrative lønomkostningher
</t>
        </r>
      </text>
    </comment>
    <comment ref="D40" authorId="1">
      <text>
        <r>
          <rPr>
            <sz val="8"/>
            <rFont val="Tahoma"/>
            <family val="0"/>
          </rPr>
          <t xml:space="preserve">Her benyttes samme indekstal som ved administrative lønomkostninger
</t>
        </r>
      </text>
    </comment>
    <comment ref="C37" authorId="1">
      <text>
        <r>
          <rPr>
            <sz val="8"/>
            <rFont val="Tahoma"/>
            <family val="0"/>
          </rPr>
          <t xml:space="preserve">Beregning af dækomkostning pr. år
</t>
        </r>
      </text>
    </comment>
    <comment ref="B7" authorId="0">
      <text>
        <r>
          <rPr>
            <sz val="8"/>
            <rFont val="Tahoma"/>
            <family val="0"/>
          </rPr>
          <t>Her bør anvendes aktivets pris ekskl. dæk som grundlag for beregning af renter og afskrivninger. I forbindelse med køb af brugt materiel må man forvente højere omkostninger til vedligeholdelse, se felt B38.</t>
        </r>
      </text>
    </comment>
    <comment ref="D42" authorId="0">
      <text>
        <r>
          <rPr>
            <sz val="8"/>
            <rFont val="Tahoma"/>
            <family val="0"/>
          </rPr>
          <t>Der kan ikke foretages 
indeksregulering af 
chaufførlønsomkostninger. 
I stedet indtastes de nye satser i 
felterne E43-E48.</t>
        </r>
      </text>
    </comment>
    <comment ref="E42" authorId="0">
      <text>
        <r>
          <rPr>
            <sz val="8"/>
            <rFont val="Tahoma"/>
            <family val="0"/>
          </rPr>
          <t>Der kan ikke foretages 
indeksregulering af 
chaufførlønsomkostninger. 
I stedet indtastes de nye satser i 
felterne E43-E48.</t>
        </r>
      </text>
    </comment>
    <comment ref="B44" authorId="0">
      <text>
        <r>
          <rPr>
            <sz val="8"/>
            <rFont val="Tahoma"/>
            <family val="0"/>
          </rPr>
          <t xml:space="preserve">Det antal timer pr. år, der udbetales løn. Dvs. incl. 
tomkørsel, værkstedstimer mv. antallet skal 
afpasses med det antal udnyttede timer, der 
fremkommer af felt B11 og B12, således at antal
løntimer i felt B44 normalt vil være lidt højere end 
antal salgbare timer, afhængig af tomgang mv. 
Løntimerne beregnes som normtimer + forventede 
overarbejdstimer. Se også kommentar til B43. Når 
eksportoverenskomsten med døgnbetaling anvendes 
beregnes løntimerne med 24 timer i døgnet. </t>
        </r>
      </text>
    </comment>
  </commentList>
</comments>
</file>

<file path=xl/sharedStrings.xml><?xml version="1.0" encoding="utf-8"?>
<sst xmlns="http://schemas.openxmlformats.org/spreadsheetml/2006/main" count="120" uniqueCount="85">
  <si>
    <t>Materielbetegnelse:</t>
  </si>
  <si>
    <t>Faste bilomkostninger:</t>
  </si>
  <si>
    <t>Levetid i hele år</t>
  </si>
  <si>
    <t>Antal udnyttede døgn pr. år</t>
  </si>
  <si>
    <t>Reklame og annoncer</t>
  </si>
  <si>
    <t>Revisor, advokat, konsulent</t>
  </si>
  <si>
    <t>Telefon og porto</t>
  </si>
  <si>
    <t>Diverse</t>
  </si>
  <si>
    <t>Brændstof, pris pr. liter</t>
  </si>
  <si>
    <t xml:space="preserve">Antal dæk </t>
  </si>
  <si>
    <t>Pris pr. dæk</t>
  </si>
  <si>
    <t>Chaufførløn:</t>
  </si>
  <si>
    <t>Timeløn</t>
  </si>
  <si>
    <t>Antal løntimer pr. år i alt</t>
  </si>
  <si>
    <t>Løn i alt pr. år</t>
  </si>
  <si>
    <t>Faste omkostninger pr. time</t>
  </si>
  <si>
    <t>Faste omkostninger pr døgn</t>
  </si>
  <si>
    <t>Var. bilomk. pr. time</t>
  </si>
  <si>
    <t>Chaufførløn pr. time</t>
  </si>
  <si>
    <t>Årlige totale omkostninger</t>
  </si>
  <si>
    <t>Årligt overskud</t>
  </si>
  <si>
    <t>Årlig omsætning</t>
  </si>
  <si>
    <t>Salgspris pr. time</t>
  </si>
  <si>
    <t>Anskaffelsespris i kr.</t>
  </si>
  <si>
    <t>Rentesats i pct.</t>
  </si>
  <si>
    <t>Indtast indeks</t>
  </si>
  <si>
    <t>Beregninger</t>
  </si>
  <si>
    <t>Indtastning</t>
  </si>
  <si>
    <t>Kr.</t>
  </si>
  <si>
    <t>Dato:</t>
  </si>
  <si>
    <t>Antal timer med særlige tillæg</t>
  </si>
  <si>
    <t>Gnsn. særlige tillæg</t>
  </si>
  <si>
    <t>Faste bilomkostninger i alt:</t>
  </si>
  <si>
    <t>Kapacitetsomkostninger i alt</t>
  </si>
  <si>
    <t>Administrativ lønomkostning</t>
  </si>
  <si>
    <t>Ændring</t>
  </si>
  <si>
    <t>i procent</t>
  </si>
  <si>
    <t>Km. pr. dæk</t>
  </si>
  <si>
    <t>Nøgletal, salgsenheder:</t>
  </si>
  <si>
    <t>Heraf ikke fakturerbare km.</t>
  </si>
  <si>
    <t>Lokaleleje, kontor, garage</t>
  </si>
  <si>
    <t>Forsikringer, andre</t>
  </si>
  <si>
    <t>Skader og selvrisiko pr. år</t>
  </si>
  <si>
    <t>Indirekte lønomkostninger</t>
  </si>
  <si>
    <t>Når markøren placeres på felter med rød markering i hjørnet, fremvises en kommentar</t>
  </si>
  <si>
    <t>Årligt kørte kilometer</t>
  </si>
  <si>
    <t>Antal udnyttede timer pr. døgn</t>
  </si>
  <si>
    <t>Scrapværdi i % af anskaff. pris</t>
  </si>
  <si>
    <t>Forsikringer pr. år, drift</t>
  </si>
  <si>
    <t>Vægt- og vejbenyttelsesafgift</t>
  </si>
  <si>
    <t>Gnsn. renter/afskrivning pr. år</t>
  </si>
  <si>
    <t>Kapacitetsomkostninger pr. år</t>
  </si>
  <si>
    <t xml:space="preserve">Reparation/vedligeh. pr. år </t>
  </si>
  <si>
    <t>Variable bilomkostninger</t>
  </si>
  <si>
    <t>Kontormask., -artikler, tryksager</t>
  </si>
  <si>
    <t>Kilometerløn (eksp., trailer/cont.)</t>
  </si>
  <si>
    <t>Overskud i pct. af omsætning</t>
  </si>
  <si>
    <t>Forsikringer, drift</t>
  </si>
  <si>
    <t>Administrative lønomkostninger</t>
  </si>
  <si>
    <t>Reklamer og annoncer</t>
  </si>
  <si>
    <t>Kontormaskiner, kontorartikler, tryksager</t>
  </si>
  <si>
    <t>Motorolie og smøremidler</t>
  </si>
  <si>
    <t>Reparation og vedligeholdelse</t>
  </si>
  <si>
    <t>Skader og selvrisiko</t>
  </si>
  <si>
    <t>Afskrivning på køretøj</t>
  </si>
  <si>
    <t>Forrentning af køretøj</t>
  </si>
  <si>
    <t>Totalomkostninger</t>
  </si>
  <si>
    <t>Andel af totalomkostning</t>
  </si>
  <si>
    <t>Brændstof</t>
  </si>
  <si>
    <t>Dæk</t>
  </si>
  <si>
    <t>Ændring i pct.</t>
  </si>
  <si>
    <t>Chaufførløn jf. overenskomst:</t>
  </si>
  <si>
    <t>DTL-indeks</t>
  </si>
  <si>
    <t>Brændstof, liter pr. time</t>
  </si>
  <si>
    <t>Brændstofomkostning pr. år</t>
  </si>
  <si>
    <t>Motorolie, hydraulikolie, smøremidler</t>
  </si>
  <si>
    <t>Løn, værkstedspersonale</t>
  </si>
  <si>
    <t>Variable kranomkostninger</t>
  </si>
  <si>
    <t>Variable kranomkostn. pr. år i alt</t>
  </si>
  <si>
    <t>Løn, sælger</t>
  </si>
  <si>
    <t>Krankalkulation</t>
  </si>
  <si>
    <t>Dansk Transport og Logistik</t>
  </si>
  <si>
    <r>
      <t>Kalkulation for kørsel med lastbilmonteret kran og mobilkran</t>
    </r>
    <r>
      <rPr>
        <b/>
        <i/>
        <sz val="12"/>
        <rFont val="Arial"/>
        <family val="2"/>
      </rPr>
      <t xml:space="preserve">
</t>
    </r>
    <r>
      <rPr>
        <sz val="10"/>
        <rFont val="Arial"/>
        <family val="2"/>
      </rPr>
      <t>Indtast i de grå felter (alle beløb ekskl. moms)</t>
    </r>
  </si>
  <si>
    <r>
      <t>Prisregulering for krankørsel med lastbilmonteret kran og mobilkran</t>
    </r>
    <r>
      <rPr>
        <b/>
        <i/>
        <sz val="12"/>
        <rFont val="Arial"/>
        <family val="2"/>
      </rPr>
      <t xml:space="preserve">
</t>
    </r>
  </si>
  <si>
    <t>Ny andel af totalomkostning</t>
  </si>
</sst>
</file>

<file path=xl/styles.xml><?xml version="1.0" encoding="utf-8"?>
<styleSheet xmlns="http://schemas.openxmlformats.org/spreadsheetml/2006/main">
  <numFmts count="39">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0"/>
    <numFmt numFmtId="173" formatCode="_ * #,##0.0_ ;_ * \-#,##0.0_ ;_ * &quot;-&quot;??_ ;_ @_ "/>
    <numFmt numFmtId="174" formatCode="_ * #,##0_ ;_ * \-#,##0_ ;_ * &quot;-&quot;??_ ;_ @_ "/>
    <numFmt numFmtId="175" formatCode="dd\.mm\.yyyy"/>
    <numFmt numFmtId="176" formatCode="0.000"/>
    <numFmt numFmtId="177" formatCode="0.0000"/>
    <numFmt numFmtId="178" formatCode="0.00000"/>
    <numFmt numFmtId="179" formatCode="0.000000"/>
    <numFmt numFmtId="180" formatCode="0.0000000"/>
    <numFmt numFmtId="181" formatCode="0.00000000"/>
    <numFmt numFmtId="182" formatCode="0.000000000"/>
    <numFmt numFmtId="183" formatCode="0.0%"/>
    <numFmt numFmtId="184" formatCode="_ * #,##0.000_ ;_ * \-#,##0.000_ ;_ * &quot;-&quot;??_ ;_ @_ "/>
    <numFmt numFmtId="185" formatCode="_ * #,##0.0000_ ;_ * \-#,##0.0000_ ;_ * &quot;-&quot;??_ ;_ @_ "/>
    <numFmt numFmtId="186" formatCode="#,##0.0"/>
    <numFmt numFmtId="187" formatCode="0.000%"/>
    <numFmt numFmtId="188" formatCode="0.0000%"/>
    <numFmt numFmtId="189" formatCode="0.00000%"/>
    <numFmt numFmtId="190" formatCode="0.000000%"/>
    <numFmt numFmtId="191" formatCode="0.0000000%"/>
    <numFmt numFmtId="192" formatCode="0.00000000%"/>
    <numFmt numFmtId="193" formatCode="&quot;kr&quot;\ #,##0.00"/>
    <numFmt numFmtId="194" formatCode="#,##0.0_);\(#,##0.0\)"/>
  </numFmts>
  <fonts count="9">
    <font>
      <sz val="10"/>
      <name val="Arial"/>
      <family val="0"/>
    </font>
    <font>
      <b/>
      <sz val="10"/>
      <name val="Arial"/>
      <family val="0"/>
    </font>
    <font>
      <i/>
      <sz val="10"/>
      <name val="Arial"/>
      <family val="0"/>
    </font>
    <font>
      <b/>
      <i/>
      <sz val="10"/>
      <name val="Arial"/>
      <family val="0"/>
    </font>
    <font>
      <i/>
      <sz val="8"/>
      <name val="Arial"/>
      <family val="0"/>
    </font>
    <font>
      <b/>
      <i/>
      <sz val="12"/>
      <name val="Arial"/>
      <family val="2"/>
    </font>
    <font>
      <sz val="8"/>
      <name val="Tahoma"/>
      <family val="0"/>
    </font>
    <font>
      <b/>
      <sz val="12"/>
      <name val="Arial"/>
      <family val="2"/>
    </font>
    <font>
      <b/>
      <sz val="8"/>
      <name val="Arial"/>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darkHorizontal"/>
    </fill>
    <fill>
      <patternFill patternType="darkHorizontal">
        <bgColor indexed="9"/>
      </patternFill>
    </fill>
  </fills>
  <borders count="31">
    <border>
      <left/>
      <right/>
      <top/>
      <bottom/>
      <diagonal/>
    </border>
    <border>
      <left style="medium"/>
      <right style="medium"/>
      <top>
        <color indexed="63"/>
      </top>
      <bottom>
        <color indexed="63"/>
      </bottom>
    </border>
    <border>
      <left style="medium"/>
      <right style="medium"/>
      <top style="medium"/>
      <bottom style="mediu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thin"/>
    </border>
    <border>
      <left>
        <color indexed="63"/>
      </left>
      <right>
        <color indexed="63"/>
      </right>
      <top>
        <color indexed="63"/>
      </top>
      <bottom style="thin"/>
    </border>
    <border>
      <left style="medium"/>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thin"/>
    </border>
    <border>
      <left style="medium"/>
      <right style="medium"/>
      <top style="thin"/>
      <bottom style="thin"/>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medium"/>
      <top>
        <color indexed="63"/>
      </top>
      <bottom style="thin"/>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style="medium"/>
      <top style="medium"/>
      <bottom>
        <color indexed="63"/>
      </bottom>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cellStyleXfs>
  <cellXfs count="206">
    <xf numFmtId="0" fontId="0" fillId="0" borderId="0" xfId="0" applyAlignment="1">
      <alignment/>
    </xf>
    <xf numFmtId="37" fontId="0" fillId="2" borderId="1" xfId="0" applyNumberFormat="1" applyFill="1" applyBorder="1" applyAlignment="1" applyProtection="1">
      <alignment horizontal="right"/>
      <protection locked="0"/>
    </xf>
    <xf numFmtId="37" fontId="0" fillId="2" borderId="1" xfId="0" applyNumberFormat="1" applyFill="1" applyBorder="1" applyAlignment="1" applyProtection="1">
      <alignment/>
      <protection locked="0"/>
    </xf>
    <xf numFmtId="3" fontId="0" fillId="2" borderId="1" xfId="0" applyNumberFormat="1" applyFill="1" applyBorder="1" applyAlignment="1" applyProtection="1">
      <alignment/>
      <protection locked="0"/>
    </xf>
    <xf numFmtId="10" fontId="0" fillId="2" borderId="1" xfId="0" applyNumberFormat="1" applyFill="1" applyBorder="1" applyAlignment="1" applyProtection="1">
      <alignment/>
      <protection locked="0"/>
    </xf>
    <xf numFmtId="174" fontId="0" fillId="2" borderId="1" xfId="15" applyNumberFormat="1" applyFill="1" applyBorder="1" applyAlignment="1" applyProtection="1">
      <alignment/>
      <protection locked="0"/>
    </xf>
    <xf numFmtId="0" fontId="3" fillId="3" borderId="2" xfId="0" applyFont="1" applyFill="1" applyBorder="1" applyAlignment="1" applyProtection="1">
      <alignment horizontal="left"/>
      <protection/>
    </xf>
    <xf numFmtId="37" fontId="0" fillId="3" borderId="3" xfId="0" applyNumberFormat="1" applyFill="1" applyBorder="1" applyAlignment="1" applyProtection="1">
      <alignment/>
      <protection/>
    </xf>
    <xf numFmtId="172" fontId="0" fillId="2" borderId="4" xfId="0" applyNumberFormat="1" applyFont="1" applyFill="1" applyBorder="1" applyAlignment="1" applyProtection="1">
      <alignment/>
      <protection locked="0"/>
    </xf>
    <xf numFmtId="172" fontId="0" fillId="2" borderId="0" xfId="0" applyNumberFormat="1" applyFont="1" applyFill="1" applyBorder="1" applyAlignment="1" applyProtection="1">
      <alignment/>
      <protection locked="0"/>
    </xf>
    <xf numFmtId="172" fontId="0" fillId="2" borderId="5" xfId="0" applyNumberFormat="1" applyFont="1" applyFill="1" applyBorder="1" applyAlignment="1" applyProtection="1">
      <alignment/>
      <protection locked="0"/>
    </xf>
    <xf numFmtId="172" fontId="0" fillId="2" borderId="6" xfId="0" applyNumberFormat="1" applyFont="1" applyFill="1" applyBorder="1" applyAlignment="1" applyProtection="1">
      <alignment/>
      <protection locked="0"/>
    </xf>
    <xf numFmtId="172" fontId="0" fillId="2" borderId="7" xfId="0" applyNumberFormat="1" applyFont="1" applyFill="1" applyBorder="1" applyAlignment="1" applyProtection="1">
      <alignment/>
      <protection locked="0"/>
    </xf>
    <xf numFmtId="1" fontId="3" fillId="0" borderId="8" xfId="0" applyNumberFormat="1" applyFont="1" applyBorder="1" applyAlignment="1" applyProtection="1">
      <alignment/>
      <protection/>
    </xf>
    <xf numFmtId="0" fontId="3" fillId="0" borderId="9" xfId="0" applyFont="1" applyBorder="1" applyAlignment="1" applyProtection="1">
      <alignment/>
      <protection/>
    </xf>
    <xf numFmtId="0" fontId="0" fillId="0" borderId="5" xfId="0" applyBorder="1" applyAlignment="1" applyProtection="1">
      <alignment/>
      <protection/>
    </xf>
    <xf numFmtId="0" fontId="2" fillId="0" borderId="10" xfId="0" applyFont="1" applyBorder="1" applyAlignment="1" applyProtection="1">
      <alignment/>
      <protection/>
    </xf>
    <xf numFmtId="0" fontId="3" fillId="0" borderId="5" xfId="0" applyFont="1" applyBorder="1" applyAlignment="1" applyProtection="1">
      <alignment/>
      <protection/>
    </xf>
    <xf numFmtId="0" fontId="2" fillId="0" borderId="10" xfId="0" applyFont="1" applyBorder="1" applyAlignment="1" applyProtection="1">
      <alignment/>
      <protection/>
    </xf>
    <xf numFmtId="0" fontId="0" fillId="0" borderId="5" xfId="0" applyFont="1" applyBorder="1" applyAlignment="1" applyProtection="1">
      <alignment/>
      <protection/>
    </xf>
    <xf numFmtId="0" fontId="3" fillId="0" borderId="11" xfId="0" applyFont="1" applyBorder="1" applyAlignment="1" applyProtection="1">
      <alignment/>
      <protection/>
    </xf>
    <xf numFmtId="0" fontId="1" fillId="0" borderId="5" xfId="0" applyFont="1" applyBorder="1" applyAlignment="1" applyProtection="1">
      <alignment/>
      <protection/>
    </xf>
    <xf numFmtId="0" fontId="5" fillId="0" borderId="9" xfId="0" applyFont="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4" fillId="0" borderId="12"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0" fontId="4" fillId="0" borderId="14" xfId="0" applyFont="1" applyBorder="1" applyAlignment="1" applyProtection="1">
      <alignment horizontal="center"/>
      <protection/>
    </xf>
    <xf numFmtId="0" fontId="4" fillId="0" borderId="11" xfId="0" applyFont="1" applyBorder="1" applyAlignment="1" applyProtection="1">
      <alignment horizontal="center"/>
      <protection/>
    </xf>
    <xf numFmtId="0" fontId="4" fillId="0" borderId="14" xfId="0" applyFont="1" applyFill="1" applyBorder="1" applyAlignment="1" applyProtection="1">
      <alignment horizontal="center"/>
      <protection/>
    </xf>
    <xf numFmtId="183" fontId="4" fillId="0" borderId="3" xfId="18" applyNumberFormat="1" applyFont="1" applyBorder="1" applyAlignment="1" applyProtection="1">
      <alignment horizontal="center"/>
      <protection/>
    </xf>
    <xf numFmtId="37" fontId="0" fillId="0" borderId="1" xfId="0" applyNumberFormat="1" applyFill="1" applyBorder="1" applyAlignment="1" applyProtection="1">
      <alignment horizontal="right"/>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183" fontId="0" fillId="0" borderId="17" xfId="18" applyNumberFormat="1" applyBorder="1" applyAlignment="1" applyProtection="1">
      <alignment/>
      <protection/>
    </xf>
    <xf numFmtId="37" fontId="0" fillId="0" borderId="10" xfId="0" applyNumberFormat="1" applyFont="1" applyFill="1" applyBorder="1" applyAlignment="1" applyProtection="1">
      <alignment/>
      <protection/>
    </xf>
    <xf numFmtId="0" fontId="0" fillId="3" borderId="18" xfId="0" applyFont="1" applyFill="1" applyBorder="1" applyAlignment="1" applyProtection="1">
      <alignment/>
      <protection/>
    </xf>
    <xf numFmtId="0" fontId="0" fillId="3" borderId="10" xfId="0" applyFont="1" applyFill="1" applyBorder="1" applyAlignment="1" applyProtection="1">
      <alignment/>
      <protection/>
    </xf>
    <xf numFmtId="183" fontId="0" fillId="0" borderId="3" xfId="18" applyNumberFormat="1" applyBorder="1" applyAlignment="1" applyProtection="1">
      <alignment/>
      <protection/>
    </xf>
    <xf numFmtId="183" fontId="0" fillId="0" borderId="12" xfId="18" applyNumberFormat="1" applyBorder="1" applyAlignment="1" applyProtection="1">
      <alignment/>
      <protection/>
    </xf>
    <xf numFmtId="37" fontId="0" fillId="0" borderId="3" xfId="0" applyNumberFormat="1" applyBorder="1" applyAlignment="1" applyProtection="1">
      <alignment horizontal="right"/>
      <protection/>
    </xf>
    <xf numFmtId="0" fontId="2" fillId="3" borderId="18" xfId="0" applyFont="1" applyFill="1" applyBorder="1" applyAlignment="1" applyProtection="1">
      <alignment/>
      <protection/>
    </xf>
    <xf numFmtId="0" fontId="2" fillId="3" borderId="10" xfId="0" applyFont="1" applyFill="1" applyBorder="1" applyAlignment="1" applyProtection="1">
      <alignment/>
      <protection/>
    </xf>
    <xf numFmtId="2" fontId="0" fillId="0" borderId="1" xfId="0" applyNumberFormat="1" applyBorder="1" applyAlignment="1" applyProtection="1">
      <alignment/>
      <protection/>
    </xf>
    <xf numFmtId="2" fontId="0" fillId="0" borderId="5" xfId="0" applyNumberFormat="1" applyFont="1" applyFill="1" applyBorder="1" applyAlignment="1" applyProtection="1">
      <alignment/>
      <protection/>
    </xf>
    <xf numFmtId="0" fontId="2" fillId="0" borderId="4" xfId="0" applyFont="1" applyBorder="1" applyAlignment="1" applyProtection="1">
      <alignment/>
      <protection/>
    </xf>
    <xf numFmtId="0" fontId="4" fillId="0" borderId="5" xfId="0" applyFont="1" applyBorder="1" applyAlignment="1" applyProtection="1">
      <alignment horizontal="center"/>
      <protection/>
    </xf>
    <xf numFmtId="183" fontId="0" fillId="0" borderId="1" xfId="18" applyNumberFormat="1" applyBorder="1" applyAlignment="1" applyProtection="1">
      <alignment/>
      <protection/>
    </xf>
    <xf numFmtId="2" fontId="4" fillId="0" borderId="13" xfId="0" applyNumberFormat="1" applyFont="1" applyBorder="1" applyAlignment="1" applyProtection="1">
      <alignment horizontal="center"/>
      <protection/>
    </xf>
    <xf numFmtId="0" fontId="0" fillId="0" borderId="1" xfId="0" applyBorder="1" applyAlignment="1" applyProtection="1">
      <alignment/>
      <protection/>
    </xf>
    <xf numFmtId="0" fontId="1" fillId="3" borderId="10" xfId="0" applyFont="1" applyFill="1" applyBorder="1" applyAlignment="1" applyProtection="1">
      <alignment/>
      <protection/>
    </xf>
    <xf numFmtId="0" fontId="0" fillId="0" borderId="19" xfId="0" applyBorder="1" applyAlignment="1" applyProtection="1">
      <alignment/>
      <protection/>
    </xf>
    <xf numFmtId="0" fontId="0" fillId="0" borderId="11" xfId="0" applyFont="1" applyBorder="1" applyAlignment="1" applyProtection="1">
      <alignment horizontal="right"/>
      <protection/>
    </xf>
    <xf numFmtId="0" fontId="2" fillId="0" borderId="13" xfId="0" applyFont="1" applyBorder="1" applyAlignment="1" applyProtection="1">
      <alignment/>
      <protection/>
    </xf>
    <xf numFmtId="0" fontId="2" fillId="0" borderId="11" xfId="0" applyFont="1" applyBorder="1" applyAlignment="1" applyProtection="1">
      <alignment/>
      <protection/>
    </xf>
    <xf numFmtId="0" fontId="0" fillId="0" borderId="14" xfId="0" applyBorder="1" applyAlignment="1" applyProtection="1">
      <alignment horizontal="right"/>
      <protection/>
    </xf>
    <xf numFmtId="0" fontId="0" fillId="0" borderId="0" xfId="0" applyBorder="1" applyAlignment="1" applyProtection="1">
      <alignment/>
      <protection/>
    </xf>
    <xf numFmtId="0" fontId="0" fillId="0" borderId="4" xfId="0" applyFont="1" applyBorder="1" applyAlignment="1" applyProtection="1">
      <alignment/>
      <protection/>
    </xf>
    <xf numFmtId="37" fontId="0" fillId="0" borderId="5" xfId="0" applyNumberFormat="1" applyFont="1" applyFill="1" applyBorder="1" applyAlignment="1" applyProtection="1">
      <alignment/>
      <protection/>
    </xf>
    <xf numFmtId="171" fontId="0" fillId="0" borderId="4" xfId="15" applyNumberFormat="1" applyBorder="1" applyAlignment="1" applyProtection="1">
      <alignment/>
      <protection/>
    </xf>
    <xf numFmtId="171" fontId="0" fillId="0" borderId="4" xfId="15" applyNumberFormat="1" applyFont="1" applyBorder="1" applyAlignment="1" applyProtection="1">
      <alignment/>
      <protection/>
    </xf>
    <xf numFmtId="174" fontId="0" fillId="0" borderId="4" xfId="15" applyNumberFormat="1" applyBorder="1" applyAlignment="1" applyProtection="1">
      <alignment/>
      <protection/>
    </xf>
    <xf numFmtId="0" fontId="0" fillId="0" borderId="20" xfId="0" applyBorder="1" applyAlignment="1" applyProtection="1">
      <alignment/>
      <protection/>
    </xf>
    <xf numFmtId="171" fontId="0" fillId="0" borderId="18" xfId="15" applyNumberFormat="1" applyBorder="1" applyAlignment="1" applyProtection="1">
      <alignment/>
      <protection/>
    </xf>
    <xf numFmtId="37"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right"/>
      <protection/>
    </xf>
    <xf numFmtId="10" fontId="0" fillId="0" borderId="0" xfId="0" applyNumberFormat="1" applyFont="1" applyFill="1" applyBorder="1" applyAlignment="1" applyProtection="1">
      <alignment horizontal="right"/>
      <protection/>
    </xf>
    <xf numFmtId="1" fontId="0" fillId="0" borderId="0" xfId="0" applyNumberFormat="1" applyFont="1" applyFill="1" applyBorder="1" applyAlignment="1" applyProtection="1">
      <alignment horizontal="right"/>
      <protection/>
    </xf>
    <xf numFmtId="37" fontId="0" fillId="0" borderId="0"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1" xfId="0" applyNumberFormat="1" applyFont="1" applyFill="1" applyBorder="1" applyAlignment="1" applyProtection="1">
      <alignment horizontal="right"/>
      <protection/>
    </xf>
    <xf numFmtId="37" fontId="0" fillId="0" borderId="22" xfId="0" applyNumberFormat="1" applyFont="1" applyBorder="1" applyAlignment="1" applyProtection="1">
      <alignment/>
      <protection/>
    </xf>
    <xf numFmtId="37" fontId="0" fillId="0" borderId="0" xfId="0" applyNumberFormat="1" applyFill="1" applyBorder="1" applyAlignment="1" applyProtection="1">
      <alignment horizontal="right"/>
      <protection/>
    </xf>
    <xf numFmtId="0" fontId="0" fillId="0" borderId="0" xfId="0" applyFill="1" applyBorder="1" applyAlignment="1" applyProtection="1">
      <alignment horizontal="right"/>
      <protection/>
    </xf>
    <xf numFmtId="1" fontId="0" fillId="0" borderId="0" xfId="0" applyNumberFormat="1" applyFill="1" applyBorder="1" applyAlignment="1" applyProtection="1">
      <alignment horizontal="right"/>
      <protection/>
    </xf>
    <xf numFmtId="2" fontId="0" fillId="0" borderId="0" xfId="0" applyNumberFormat="1" applyFill="1" applyBorder="1" applyAlignment="1" applyProtection="1">
      <alignment/>
      <protection/>
    </xf>
    <xf numFmtId="174" fontId="0" fillId="0" borderId="0" xfId="15" applyNumberFormat="1" applyFill="1" applyBorder="1" applyAlignment="1" applyProtection="1">
      <alignment/>
      <protection/>
    </xf>
    <xf numFmtId="0" fontId="0" fillId="0" borderId="7" xfId="0" applyBorder="1" applyAlignment="1" applyProtection="1">
      <alignment/>
      <protection/>
    </xf>
    <xf numFmtId="37" fontId="1" fillId="0" borderId="23" xfId="0" applyNumberFormat="1" applyFont="1" applyBorder="1" applyAlignment="1" applyProtection="1">
      <alignment/>
      <protection/>
    </xf>
    <xf numFmtId="0" fontId="4" fillId="4" borderId="14" xfId="0" applyFont="1" applyFill="1" applyBorder="1" applyAlignment="1" applyProtection="1">
      <alignment horizontal="center"/>
      <protection/>
    </xf>
    <xf numFmtId="0" fontId="1" fillId="5" borderId="18" xfId="0" applyFont="1" applyFill="1" applyBorder="1" applyAlignment="1" applyProtection="1">
      <alignment/>
      <protection/>
    </xf>
    <xf numFmtId="174" fontId="0" fillId="2" borderId="0" xfId="15" applyNumberFormat="1" applyFont="1" applyFill="1" applyBorder="1" applyAlignment="1" applyProtection="1">
      <alignment/>
      <protection locked="0"/>
    </xf>
    <xf numFmtId="10" fontId="0" fillId="2" borderId="7" xfId="0" applyNumberFormat="1" applyFont="1" applyFill="1" applyBorder="1" applyAlignment="1" applyProtection="1">
      <alignment/>
      <protection locked="0"/>
    </xf>
    <xf numFmtId="9" fontId="0" fillId="2" borderId="2" xfId="18" applyFill="1" applyBorder="1" applyAlignment="1" applyProtection="1">
      <alignment/>
      <protection locked="0"/>
    </xf>
    <xf numFmtId="9" fontId="0" fillId="0" borderId="0" xfId="0" applyNumberFormat="1" applyBorder="1" applyAlignment="1" applyProtection="1">
      <alignment/>
      <protection/>
    </xf>
    <xf numFmtId="0" fontId="0" fillId="0" borderId="21" xfId="0" applyBorder="1" applyAlignment="1" applyProtection="1">
      <alignment/>
      <protection/>
    </xf>
    <xf numFmtId="0" fontId="0" fillId="0" borderId="6" xfId="0" applyFont="1" applyBorder="1" applyAlignment="1" applyProtection="1">
      <alignment/>
      <protection/>
    </xf>
    <xf numFmtId="171" fontId="0" fillId="0" borderId="6" xfId="15" applyNumberFormat="1" applyBorder="1" applyAlignment="1" applyProtection="1">
      <alignment/>
      <protection/>
    </xf>
    <xf numFmtId="183" fontId="0" fillId="0" borderId="24" xfId="18" applyNumberFormat="1" applyBorder="1" applyAlignment="1" applyProtection="1">
      <alignment/>
      <protection/>
    </xf>
    <xf numFmtId="9" fontId="0" fillId="0" borderId="7" xfId="0" applyNumberFormat="1" applyBorder="1" applyAlignment="1" applyProtection="1">
      <alignment/>
      <protection/>
    </xf>
    <xf numFmtId="174" fontId="0" fillId="0" borderId="6" xfId="15" applyNumberFormat="1" applyBorder="1" applyAlignment="1" applyProtection="1">
      <alignment/>
      <protection/>
    </xf>
    <xf numFmtId="171" fontId="0" fillId="2" borderId="0" xfId="0" applyNumberFormat="1" applyFont="1" applyFill="1" applyBorder="1" applyAlignment="1" applyProtection="1">
      <alignment/>
      <protection locked="0"/>
    </xf>
    <xf numFmtId="171" fontId="0" fillId="2" borderId="1" xfId="0" applyNumberFormat="1" applyFill="1" applyBorder="1" applyAlignment="1" applyProtection="1">
      <alignment/>
      <protection locked="0"/>
    </xf>
    <xf numFmtId="171" fontId="0" fillId="0" borderId="5" xfId="0" applyNumberFormat="1" applyFont="1" applyFill="1" applyBorder="1" applyAlignment="1" applyProtection="1">
      <alignment/>
      <protection/>
    </xf>
    <xf numFmtId="171" fontId="0" fillId="0" borderId="5" xfId="0" applyNumberFormat="1" applyFont="1" applyBorder="1" applyAlignment="1" applyProtection="1">
      <alignment/>
      <protection/>
    </xf>
    <xf numFmtId="171" fontId="0" fillId="0" borderId="10" xfId="0" applyNumberFormat="1" applyFont="1" applyBorder="1" applyAlignment="1" applyProtection="1">
      <alignment/>
      <protection/>
    </xf>
    <xf numFmtId="183" fontId="0" fillId="0" borderId="8" xfId="18" applyNumberFormat="1" applyBorder="1" applyAlignment="1" applyProtection="1">
      <alignment/>
      <protection/>
    </xf>
    <xf numFmtId="183" fontId="4" fillId="0" borderId="1" xfId="18" applyNumberFormat="1" applyFont="1" applyBorder="1" applyAlignment="1" applyProtection="1">
      <alignment horizontal="center"/>
      <protection/>
    </xf>
    <xf numFmtId="0" fontId="0" fillId="0" borderId="0" xfId="0" applyFont="1" applyBorder="1" applyAlignment="1" applyProtection="1">
      <alignment/>
      <protection/>
    </xf>
    <xf numFmtId="172" fontId="0" fillId="0" borderId="4" xfId="0" applyNumberFormat="1" applyFont="1" applyBorder="1" applyAlignment="1" applyProtection="1">
      <alignment/>
      <protection/>
    </xf>
    <xf numFmtId="172" fontId="0" fillId="0" borderId="0" xfId="0" applyNumberFormat="1" applyFont="1" applyBorder="1" applyAlignment="1" applyProtection="1">
      <alignment/>
      <protection/>
    </xf>
    <xf numFmtId="0" fontId="0" fillId="4" borderId="4" xfId="0" applyFont="1" applyFill="1" applyBorder="1" applyAlignment="1" applyProtection="1">
      <alignment/>
      <protection/>
    </xf>
    <xf numFmtId="0" fontId="0" fillId="4" borderId="6" xfId="0" applyFont="1" applyFill="1" applyBorder="1" applyAlignment="1" applyProtection="1">
      <alignment/>
      <protection/>
    </xf>
    <xf numFmtId="0" fontId="1" fillId="0" borderId="25" xfId="0" applyFont="1" applyBorder="1" applyAlignment="1" applyProtection="1">
      <alignment/>
      <protection/>
    </xf>
    <xf numFmtId="183" fontId="0" fillId="0" borderId="2" xfId="18" applyNumberFormat="1" applyBorder="1" applyAlignment="1" applyProtection="1">
      <alignment/>
      <protection/>
    </xf>
    <xf numFmtId="183" fontId="0" fillId="0" borderId="0" xfId="18" applyNumberFormat="1" applyAlignment="1" applyProtection="1">
      <alignment/>
      <protection/>
    </xf>
    <xf numFmtId="174" fontId="0" fillId="0" borderId="5" xfId="0" applyNumberFormat="1" applyFont="1" applyBorder="1" applyAlignment="1" applyProtection="1">
      <alignment/>
      <protection/>
    </xf>
    <xf numFmtId="174" fontId="0" fillId="0" borderId="21" xfId="0" applyNumberFormat="1" applyFont="1" applyBorder="1" applyAlignment="1" applyProtection="1">
      <alignment/>
      <protection/>
    </xf>
    <xf numFmtId="174" fontId="0" fillId="0" borderId="10" xfId="0" applyNumberFormat="1" applyFont="1" applyBorder="1" applyAlignment="1" applyProtection="1">
      <alignment/>
      <protection/>
    </xf>
    <xf numFmtId="174" fontId="0" fillId="0" borderId="20" xfId="0" applyNumberFormat="1" applyFont="1" applyBorder="1" applyAlignment="1" applyProtection="1">
      <alignment/>
      <protection/>
    </xf>
    <xf numFmtId="183" fontId="0" fillId="0" borderId="0" xfId="0" applyNumberFormat="1" applyAlignment="1">
      <alignment/>
    </xf>
    <xf numFmtId="0" fontId="1" fillId="0" borderId="0" xfId="0" applyFont="1" applyAlignment="1">
      <alignment/>
    </xf>
    <xf numFmtId="183" fontId="0" fillId="0" borderId="5" xfId="18" applyNumberFormat="1" applyBorder="1" applyAlignment="1">
      <alignment/>
    </xf>
    <xf numFmtId="183" fontId="0" fillId="0" borderId="4" xfId="18" applyNumberFormat="1" applyBorder="1" applyAlignment="1">
      <alignment/>
    </xf>
    <xf numFmtId="183" fontId="1" fillId="0" borderId="18" xfId="0" applyNumberFormat="1" applyFont="1" applyBorder="1" applyAlignment="1">
      <alignment/>
    </xf>
    <xf numFmtId="0" fontId="1" fillId="0" borderId="8" xfId="0" applyFont="1" applyBorder="1" applyAlignment="1">
      <alignment/>
    </xf>
    <xf numFmtId="0" fontId="1" fillId="0" borderId="1" xfId="0" applyFont="1" applyBorder="1" applyAlignment="1">
      <alignment/>
    </xf>
    <xf numFmtId="0" fontId="0" fillId="0" borderId="0" xfId="0" applyBorder="1" applyAlignment="1" applyProtection="1">
      <alignment vertical="top"/>
      <protection/>
    </xf>
    <xf numFmtId="0" fontId="0" fillId="0" borderId="21" xfId="0" applyBorder="1" applyAlignment="1">
      <alignment horizontal="center" wrapText="1"/>
    </xf>
    <xf numFmtId="0" fontId="0" fillId="0" borderId="6" xfId="0" applyBorder="1" applyAlignment="1">
      <alignment horizontal="center"/>
    </xf>
    <xf numFmtId="0" fontId="0" fillId="0" borderId="21" xfId="0" applyBorder="1" applyAlignment="1">
      <alignment horizontal="center"/>
    </xf>
    <xf numFmtId="0" fontId="0" fillId="0" borderId="6" xfId="0" applyBorder="1" applyAlignment="1">
      <alignment horizontal="center" wrapText="1"/>
    </xf>
    <xf numFmtId="0" fontId="0" fillId="0" borderId="7" xfId="0" applyBorder="1" applyAlignment="1">
      <alignment/>
    </xf>
    <xf numFmtId="0" fontId="0" fillId="0" borderId="24" xfId="0" applyBorder="1" applyAlignment="1">
      <alignment/>
    </xf>
    <xf numFmtId="0" fontId="0" fillId="0" borderId="1" xfId="0" applyBorder="1" applyAlignment="1">
      <alignment horizontal="center"/>
    </xf>
    <xf numFmtId="183" fontId="0" fillId="0" borderId="1" xfId="18" applyNumberFormat="1" applyBorder="1" applyAlignment="1">
      <alignment/>
    </xf>
    <xf numFmtId="0" fontId="3" fillId="0" borderId="0" xfId="0" applyFont="1" applyAlignment="1">
      <alignment/>
    </xf>
    <xf numFmtId="183" fontId="3" fillId="0" borderId="5" xfId="18" applyNumberFormat="1" applyFont="1" applyBorder="1" applyAlignment="1">
      <alignment/>
    </xf>
    <xf numFmtId="183" fontId="3" fillId="0" borderId="4" xfId="18" applyNumberFormat="1" applyFont="1" applyBorder="1" applyAlignment="1">
      <alignment/>
    </xf>
    <xf numFmtId="183" fontId="3" fillId="0" borderId="1" xfId="18" applyNumberFormat="1" applyFont="1" applyBorder="1" applyAlignment="1">
      <alignment/>
    </xf>
    <xf numFmtId="0" fontId="1" fillId="0" borderId="3" xfId="0" applyFont="1" applyBorder="1" applyAlignment="1">
      <alignment/>
    </xf>
    <xf numFmtId="183" fontId="1" fillId="0" borderId="10" xfId="18" applyNumberFormat="1" applyFont="1" applyBorder="1" applyAlignment="1">
      <alignment/>
    </xf>
    <xf numFmtId="174" fontId="1" fillId="0" borderId="18" xfId="15" applyNumberFormat="1" applyFont="1" applyBorder="1" applyAlignment="1">
      <alignment/>
    </xf>
    <xf numFmtId="0" fontId="1" fillId="0" borderId="10" xfId="0" applyFont="1" applyBorder="1" applyAlignment="1">
      <alignment/>
    </xf>
    <xf numFmtId="183" fontId="0" fillId="0" borderId="21" xfId="18" applyNumberFormat="1" applyBorder="1" applyAlignment="1">
      <alignment/>
    </xf>
    <xf numFmtId="183" fontId="0" fillId="0" borderId="6" xfId="18" applyNumberFormat="1" applyBorder="1" applyAlignment="1">
      <alignment/>
    </xf>
    <xf numFmtId="183" fontId="0" fillId="0" borderId="24" xfId="18" applyNumberFormat="1" applyBorder="1" applyAlignment="1">
      <alignment/>
    </xf>
    <xf numFmtId="183" fontId="3" fillId="0" borderId="26" xfId="18" applyNumberFormat="1" applyFont="1" applyBorder="1" applyAlignment="1">
      <alignment/>
    </xf>
    <xf numFmtId="183" fontId="3" fillId="0" borderId="27" xfId="18" applyNumberFormat="1" applyFont="1" applyBorder="1" applyAlignment="1">
      <alignment/>
    </xf>
    <xf numFmtId="183" fontId="3" fillId="0" borderId="28" xfId="18" applyNumberFormat="1" applyFont="1" applyBorder="1" applyAlignment="1">
      <alignment/>
    </xf>
    <xf numFmtId="0" fontId="3" fillId="0" borderId="5" xfId="0" applyFont="1" applyBorder="1" applyAlignment="1" applyProtection="1">
      <alignment/>
      <protection/>
    </xf>
    <xf numFmtId="0" fontId="0" fillId="0" borderId="5" xfId="0" applyBorder="1" applyAlignment="1">
      <alignment/>
    </xf>
    <xf numFmtId="0" fontId="0" fillId="0" borderId="5" xfId="0" applyBorder="1" applyAlignment="1">
      <alignment wrapText="1"/>
    </xf>
    <xf numFmtId="0" fontId="0" fillId="0" borderId="21" xfId="0" applyBorder="1" applyAlignment="1">
      <alignment/>
    </xf>
    <xf numFmtId="0" fontId="3" fillId="0" borderId="26" xfId="0" applyFont="1" applyBorder="1" applyAlignment="1" applyProtection="1">
      <alignment/>
      <protection/>
    </xf>
    <xf numFmtId="183" fontId="3" fillId="0" borderId="9" xfId="0" applyNumberFormat="1" applyFont="1" applyBorder="1" applyAlignment="1">
      <alignment/>
    </xf>
    <xf numFmtId="0" fontId="3" fillId="0" borderId="29" xfId="0" applyFont="1" applyBorder="1" applyAlignment="1">
      <alignment/>
    </xf>
    <xf numFmtId="183" fontId="0" fillId="0" borderId="5" xfId="0" applyNumberFormat="1" applyBorder="1" applyAlignment="1">
      <alignment/>
    </xf>
    <xf numFmtId="183" fontId="0" fillId="0" borderId="10" xfId="0" applyNumberFormat="1" applyBorder="1" applyAlignment="1">
      <alignment/>
    </xf>
    <xf numFmtId="0" fontId="3" fillId="0" borderId="9" xfId="0" applyFont="1" applyBorder="1" applyAlignment="1">
      <alignment/>
    </xf>
    <xf numFmtId="183" fontId="3" fillId="0" borderId="29" xfId="0" applyNumberFormat="1" applyFont="1" applyBorder="1" applyAlignment="1">
      <alignment/>
    </xf>
    <xf numFmtId="183" fontId="0" fillId="0" borderId="4" xfId="0" applyNumberFormat="1" applyBorder="1" applyAlignment="1">
      <alignment/>
    </xf>
    <xf numFmtId="183" fontId="0" fillId="0" borderId="18" xfId="0" applyNumberFormat="1" applyBorder="1" applyAlignment="1">
      <alignment/>
    </xf>
    <xf numFmtId="183" fontId="3" fillId="0" borderId="8" xfId="0" applyNumberFormat="1" applyFont="1" applyBorder="1" applyAlignment="1">
      <alignment/>
    </xf>
    <xf numFmtId="183" fontId="0" fillId="0" borderId="3" xfId="18" applyNumberFormat="1" applyBorder="1" applyAlignment="1">
      <alignment/>
    </xf>
    <xf numFmtId="0" fontId="0" fillId="0" borderId="1" xfId="0" applyBorder="1" applyAlignment="1">
      <alignment horizontal="center" wrapText="1"/>
    </xf>
    <xf numFmtId="183" fontId="1" fillId="0" borderId="2" xfId="18" applyNumberFormat="1" applyFont="1" applyBorder="1" applyAlignment="1">
      <alignment/>
    </xf>
    <xf numFmtId="174" fontId="0" fillId="0" borderId="15" xfId="15" applyNumberFormat="1" applyFill="1" applyBorder="1" applyAlignment="1" applyProtection="1">
      <alignment/>
      <protection/>
    </xf>
    <xf numFmtId="183" fontId="0" fillId="0" borderId="0" xfId="0" applyNumberFormat="1" applyFill="1" applyBorder="1" applyAlignment="1" applyProtection="1">
      <alignment horizontal="right"/>
      <protection/>
    </xf>
    <xf numFmtId="174" fontId="0" fillId="0" borderId="0" xfId="0" applyNumberFormat="1" applyFont="1" applyBorder="1" applyAlignment="1" applyProtection="1">
      <alignment horizontal="right"/>
      <protection/>
    </xf>
    <xf numFmtId="174" fontId="0" fillId="0" borderId="7" xfId="15" applyNumberFormat="1" applyFill="1" applyBorder="1" applyAlignment="1" applyProtection="1">
      <alignment/>
      <protection/>
    </xf>
    <xf numFmtId="183" fontId="0" fillId="2" borderId="1" xfId="18" applyNumberFormat="1" applyFill="1" applyBorder="1" applyAlignment="1" applyProtection="1">
      <alignment horizontal="right"/>
      <protection locked="0"/>
    </xf>
    <xf numFmtId="183" fontId="0" fillId="2" borderId="1" xfId="0" applyNumberFormat="1" applyFill="1" applyBorder="1" applyAlignment="1" applyProtection="1">
      <alignment horizontal="right"/>
      <protection locked="0"/>
    </xf>
    <xf numFmtId="194" fontId="0" fillId="2" borderId="1" xfId="0" applyNumberFormat="1" applyFill="1" applyBorder="1" applyAlignment="1" applyProtection="1">
      <alignment horizontal="right"/>
      <protection locked="0"/>
    </xf>
    <xf numFmtId="172" fontId="0" fillId="2" borderId="4" xfId="0" applyNumberFormat="1" applyFont="1" applyFill="1" applyBorder="1" applyAlignment="1" applyProtection="1">
      <alignment/>
      <protection/>
    </xf>
    <xf numFmtId="172" fontId="0" fillId="2" borderId="5" xfId="0" applyNumberFormat="1" applyFont="1" applyFill="1" applyBorder="1" applyAlignment="1" applyProtection="1">
      <alignment/>
      <protection/>
    </xf>
    <xf numFmtId="172" fontId="0" fillId="2" borderId="6" xfId="0" applyNumberFormat="1" applyFont="1" applyFill="1" applyBorder="1" applyAlignment="1" applyProtection="1">
      <alignment/>
      <protection/>
    </xf>
    <xf numFmtId="172" fontId="0" fillId="2" borderId="21" xfId="0" applyNumberFormat="1" applyFont="1" applyFill="1" applyBorder="1" applyAlignment="1" applyProtection="1">
      <alignment/>
      <protection/>
    </xf>
    <xf numFmtId="174" fontId="3" fillId="0" borderId="4" xfId="15" applyNumberFormat="1" applyFont="1" applyBorder="1" applyAlignment="1" applyProtection="1">
      <alignment/>
      <protection/>
    </xf>
    <xf numFmtId="174" fontId="3" fillId="0" borderId="27" xfId="15" applyNumberFormat="1" applyFont="1" applyBorder="1" applyAlignment="1" applyProtection="1">
      <alignment/>
      <protection/>
    </xf>
    <xf numFmtId="193" fontId="0" fillId="0" borderId="4" xfId="0" applyNumberFormat="1" applyBorder="1" applyAlignment="1" applyProtection="1">
      <alignment/>
      <protection/>
    </xf>
    <xf numFmtId="193" fontId="0" fillId="0" borderId="5" xfId="0" applyNumberFormat="1" applyBorder="1" applyAlignment="1" applyProtection="1">
      <alignment/>
      <protection/>
    </xf>
    <xf numFmtId="10" fontId="0" fillId="0" borderId="18" xfId="18" applyNumberFormat="1" applyBorder="1" applyAlignment="1" applyProtection="1">
      <alignment/>
      <protection/>
    </xf>
    <xf numFmtId="10" fontId="0" fillId="0" borderId="10" xfId="18" applyNumberFormat="1" applyBorder="1" applyAlignment="1" applyProtection="1">
      <alignment/>
      <protection/>
    </xf>
    <xf numFmtId="1" fontId="2" fillId="0" borderId="1" xfId="0" applyNumberFormat="1" applyFont="1" applyBorder="1" applyAlignment="1" applyProtection="1">
      <alignment/>
      <protection/>
    </xf>
    <xf numFmtId="174" fontId="0" fillId="0" borderId="30" xfId="15" applyNumberFormat="1" applyFill="1" applyBorder="1" applyAlignment="1" applyProtection="1">
      <alignment/>
      <protection/>
    </xf>
    <xf numFmtId="174" fontId="0" fillId="0" borderId="0" xfId="0" applyNumberFormat="1" applyFill="1" applyBorder="1" applyAlignment="1" applyProtection="1">
      <alignment/>
      <protection/>
    </xf>
    <xf numFmtId="183" fontId="1" fillId="0" borderId="2" xfId="18" applyNumberFormat="1" applyFont="1" applyBorder="1" applyAlignment="1" applyProtection="1">
      <alignment/>
      <protection/>
    </xf>
    <xf numFmtId="171" fontId="0" fillId="0" borderId="21" xfId="15" applyNumberFormat="1" applyFont="1" applyFill="1" applyBorder="1" applyAlignment="1" applyProtection="1">
      <alignment/>
      <protection/>
    </xf>
    <xf numFmtId="171" fontId="0" fillId="0" borderId="27" xfId="0" applyNumberFormat="1" applyFont="1" applyFill="1" applyBorder="1" applyAlignment="1" applyProtection="1">
      <alignment/>
      <protection/>
    </xf>
    <xf numFmtId="174" fontId="0" fillId="0" borderId="4" xfId="0" applyNumberFormat="1" applyFont="1" applyBorder="1" applyAlignment="1" applyProtection="1">
      <alignment/>
      <protection/>
    </xf>
    <xf numFmtId="184" fontId="0" fillId="0" borderId="0" xfId="15" applyNumberFormat="1" applyFill="1" applyBorder="1" applyAlignment="1" applyProtection="1">
      <alignment/>
      <protection/>
    </xf>
    <xf numFmtId="184" fontId="0" fillId="2" borderId="1" xfId="0" applyNumberFormat="1" applyFill="1" applyBorder="1" applyAlignment="1" applyProtection="1">
      <alignment/>
      <protection locked="0"/>
    </xf>
    <xf numFmtId="0" fontId="7" fillId="0" borderId="20" xfId="0" applyFont="1" applyBorder="1" applyAlignment="1" applyProtection="1">
      <alignment horizontal="left" vertical="top" wrapText="1"/>
      <protection/>
    </xf>
    <xf numFmtId="0" fontId="7" fillId="0" borderId="0" xfId="0" applyFont="1" applyAlignment="1">
      <alignment/>
    </xf>
    <xf numFmtId="174" fontId="0" fillId="0" borderId="16" xfId="15" applyNumberFormat="1" applyFill="1" applyBorder="1" applyAlignment="1" applyProtection="1">
      <alignment/>
      <protection/>
    </xf>
    <xf numFmtId="43" fontId="0" fillId="0" borderId="0" xfId="0" applyNumberFormat="1" applyBorder="1" applyAlignment="1" applyProtection="1">
      <alignment/>
      <protection/>
    </xf>
    <xf numFmtId="9" fontId="0" fillId="3" borderId="22" xfId="18" applyFont="1" applyFill="1" applyBorder="1" applyAlignment="1" applyProtection="1">
      <alignment horizontal="right"/>
      <protection/>
    </xf>
    <xf numFmtId="43" fontId="0" fillId="0" borderId="21" xfId="0" applyNumberFormat="1" applyBorder="1" applyAlignment="1" applyProtection="1">
      <alignment/>
      <protection/>
    </xf>
    <xf numFmtId="43" fontId="0" fillId="0" borderId="6" xfId="0" applyNumberFormat="1" applyBorder="1" applyAlignment="1" applyProtection="1">
      <alignment/>
      <protection/>
    </xf>
    <xf numFmtId="173" fontId="0" fillId="2" borderId="1" xfId="0" applyNumberFormat="1" applyFill="1" applyBorder="1" applyAlignment="1" applyProtection="1">
      <alignment/>
      <protection locked="0"/>
    </xf>
    <xf numFmtId="0" fontId="7" fillId="0" borderId="0" xfId="0" applyFont="1" applyAlignment="1" applyProtection="1">
      <alignment horizontal="left" wrapText="1"/>
      <protection/>
    </xf>
    <xf numFmtId="0" fontId="7" fillId="0" borderId="0" xfId="0" applyFont="1" applyBorder="1" applyAlignment="1" applyProtection="1">
      <alignment horizontal="left" vertical="top" wrapText="1"/>
      <protection/>
    </xf>
    <xf numFmtId="0" fontId="0" fillId="0" borderId="20" xfId="0" applyBorder="1" applyAlignment="1" applyProtection="1">
      <alignment vertical="top" wrapText="1"/>
      <protection/>
    </xf>
    <xf numFmtId="175" fontId="0" fillId="2" borderId="22" xfId="0" applyNumberFormat="1" applyFont="1" applyFill="1" applyBorder="1" applyAlignment="1" applyProtection="1">
      <alignment horizontal="center"/>
      <protection locked="0"/>
    </xf>
    <xf numFmtId="175" fontId="0" fillId="2" borderId="23" xfId="0" applyNumberFormat="1" applyFont="1" applyFill="1" applyBorder="1" applyAlignment="1" applyProtection="1">
      <alignment horizontal="center"/>
      <protection locked="0"/>
    </xf>
    <xf numFmtId="175" fontId="0" fillId="2" borderId="25" xfId="0" applyNumberFormat="1" applyFont="1" applyFill="1" applyBorder="1" applyAlignment="1" applyProtection="1">
      <alignment horizontal="center"/>
      <protection locked="0"/>
    </xf>
    <xf numFmtId="175" fontId="0" fillId="2" borderId="22" xfId="0" applyNumberFormat="1" applyFill="1" applyBorder="1" applyAlignment="1" applyProtection="1">
      <alignment horizontal="center"/>
      <protection locked="0"/>
    </xf>
    <xf numFmtId="175" fontId="0" fillId="2" borderId="25" xfId="0" applyNumberFormat="1" applyFill="1" applyBorder="1" applyAlignment="1" applyProtection="1">
      <alignment horizontal="center"/>
      <protection locked="0"/>
    </xf>
    <xf numFmtId="0" fontId="0" fillId="2" borderId="22" xfId="0" applyFill="1" applyBorder="1" applyAlignment="1" applyProtection="1">
      <alignment horizontal="left"/>
      <protection locked="0"/>
    </xf>
    <xf numFmtId="0" fontId="0" fillId="0" borderId="23" xfId="0" applyBorder="1" applyAlignment="1" applyProtection="1">
      <alignment/>
      <protection locked="0"/>
    </xf>
    <xf numFmtId="0" fontId="0" fillId="0" borderId="25" xfId="0" applyBorder="1" applyAlignment="1" applyProtection="1">
      <alignment/>
      <protection locked="0"/>
    </xf>
    <xf numFmtId="175" fontId="0" fillId="0" borderId="5" xfId="0" applyNumberFormat="1" applyBorder="1" applyAlignment="1">
      <alignment horizontal="center"/>
    </xf>
    <xf numFmtId="175" fontId="0" fillId="0" borderId="4" xfId="0" applyNumberFormat="1" applyBorder="1" applyAlignment="1">
      <alignment horizontal="center"/>
    </xf>
    <xf numFmtId="0" fontId="7" fillId="0" borderId="20" xfId="0" applyFont="1" applyBorder="1" applyAlignment="1" applyProtection="1">
      <alignment horizontal="left" vertical="top" wrapText="1"/>
      <protection/>
    </xf>
  </cellXfs>
  <cellStyles count="6">
    <cellStyle name="Normal" xfId="0"/>
    <cellStyle name="Comma" xfId="15"/>
    <cellStyle name="Comma [0]" xfId="16"/>
    <cellStyle name="Currency [0]" xfId="17"/>
    <cellStyle name="Percent"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89"/>
  <sheetViews>
    <sheetView tabSelected="1" workbookViewId="0" topLeftCell="A1">
      <pane xSplit="1" ySplit="5" topLeftCell="B39" activePane="bottomRight" state="frozen"/>
      <selection pane="topLeft" activeCell="C37" sqref="C37"/>
      <selection pane="topRight" activeCell="C37" sqref="C37"/>
      <selection pane="bottomLeft" activeCell="C37" sqref="C37"/>
      <selection pane="bottomRight" activeCell="J38" sqref="J38"/>
    </sheetView>
  </sheetViews>
  <sheetFormatPr defaultColWidth="9.140625" defaultRowHeight="12.75"/>
  <cols>
    <col min="1" max="1" width="30.57421875" style="24" customWidth="1"/>
    <col min="2" max="2" width="10.28125" style="24" customWidth="1"/>
    <col min="3" max="3" width="14.421875" style="25" customWidth="1"/>
    <col min="4" max="5" width="10.28125" style="24" customWidth="1"/>
    <col min="6" max="6" width="15.8515625" style="24" customWidth="1"/>
    <col min="7" max="7" width="8.140625" style="106" customWidth="1"/>
    <col min="8" max="16384" width="9.140625" style="24" customWidth="1"/>
  </cols>
  <sheetData>
    <row r="1" spans="1:7" ht="15.75">
      <c r="A1" s="192" t="s">
        <v>81</v>
      </c>
      <c r="B1" s="192"/>
      <c r="C1" s="192"/>
      <c r="G1" s="24"/>
    </row>
    <row r="2" spans="1:7" ht="30" customHeight="1">
      <c r="A2" s="193" t="s">
        <v>82</v>
      </c>
      <c r="B2" s="193"/>
      <c r="C2" s="193"/>
      <c r="D2" s="193"/>
      <c r="E2" s="193"/>
      <c r="F2" s="193"/>
      <c r="G2" s="24"/>
    </row>
    <row r="3" spans="1:7" ht="30" customHeight="1" thickBot="1">
      <c r="A3" s="184"/>
      <c r="B3" s="184"/>
      <c r="C3" s="184"/>
      <c r="D3" s="194" t="s">
        <v>44</v>
      </c>
      <c r="E3" s="194"/>
      <c r="F3" s="194"/>
      <c r="G3" s="194"/>
    </row>
    <row r="4" spans="1:7" ht="13.5" thickBot="1">
      <c r="A4" s="13" t="s">
        <v>0</v>
      </c>
      <c r="B4" s="200" t="s">
        <v>80</v>
      </c>
      <c r="C4" s="201"/>
      <c r="D4" s="201"/>
      <c r="E4" s="201"/>
      <c r="F4" s="202"/>
      <c r="G4" s="97"/>
    </row>
    <row r="5" spans="1:7" ht="13.5" thickBot="1">
      <c r="A5" s="6" t="s">
        <v>29</v>
      </c>
      <c r="B5" s="195"/>
      <c r="C5" s="196"/>
      <c r="D5" s="197"/>
      <c r="E5" s="198"/>
      <c r="F5" s="199"/>
      <c r="G5" s="98" t="s">
        <v>35</v>
      </c>
    </row>
    <row r="6" spans="1:7" ht="13.5" thickBot="1">
      <c r="A6" s="14" t="s">
        <v>1</v>
      </c>
      <c r="B6" s="26" t="s">
        <v>27</v>
      </c>
      <c r="C6" s="27" t="s">
        <v>26</v>
      </c>
      <c r="D6" s="28" t="s">
        <v>25</v>
      </c>
      <c r="E6" s="29" t="s">
        <v>25</v>
      </c>
      <c r="F6" s="30" t="s">
        <v>26</v>
      </c>
      <c r="G6" s="31" t="s">
        <v>36</v>
      </c>
    </row>
    <row r="7" spans="1:7" ht="12.75">
      <c r="A7" s="15" t="s">
        <v>23</v>
      </c>
      <c r="B7" s="1"/>
      <c r="C7" s="65"/>
      <c r="D7" s="8"/>
      <c r="E7" s="10"/>
      <c r="F7" s="77">
        <f>IF(D7=0,0,B7/D7*E7)</f>
        <v>0</v>
      </c>
      <c r="G7" s="48">
        <f>IF(D7=0,0,E7/D7-1)</f>
        <v>0</v>
      </c>
    </row>
    <row r="8" spans="1:7" ht="12.75">
      <c r="A8" s="15" t="s">
        <v>2</v>
      </c>
      <c r="B8" s="164"/>
      <c r="C8" s="66"/>
      <c r="D8" s="58"/>
      <c r="E8" s="19"/>
      <c r="F8" s="74"/>
      <c r="G8" s="48"/>
    </row>
    <row r="9" spans="1:7" ht="12.75">
      <c r="A9" s="15" t="s">
        <v>47</v>
      </c>
      <c r="B9" s="162"/>
      <c r="C9" s="186">
        <f>ROUND((B7*B9),0)</f>
        <v>0</v>
      </c>
      <c r="D9" s="33"/>
      <c r="E9" s="34"/>
      <c r="F9" s="158">
        <f>ROUND((F7*B9),0)</f>
        <v>0</v>
      </c>
      <c r="G9" s="35">
        <f>IF(C9=0,0,F9/C9-1)</f>
        <v>0</v>
      </c>
    </row>
    <row r="10" spans="1:7" ht="12.75">
      <c r="A10" s="15" t="s">
        <v>24</v>
      </c>
      <c r="B10" s="163"/>
      <c r="C10" s="67"/>
      <c r="D10" s="8"/>
      <c r="E10" s="9"/>
      <c r="F10" s="159">
        <f>IF(D10=0,0,B10/D10*E10)</f>
        <v>0</v>
      </c>
      <c r="G10" s="48">
        <f>IF(D10=0,0,E10/D10-1)</f>
        <v>0</v>
      </c>
    </row>
    <row r="11" spans="1:7" ht="12.75">
      <c r="A11" s="15" t="s">
        <v>3</v>
      </c>
      <c r="B11" s="1"/>
      <c r="C11" s="68"/>
      <c r="D11" s="58"/>
      <c r="E11" s="99"/>
      <c r="F11" s="75"/>
      <c r="G11" s="48"/>
    </row>
    <row r="12" spans="1:7" ht="12.75">
      <c r="A12" s="15" t="s">
        <v>46</v>
      </c>
      <c r="B12" s="164"/>
      <c r="C12" s="65"/>
      <c r="D12" s="58"/>
      <c r="E12" s="99"/>
      <c r="F12" s="73"/>
      <c r="G12" s="48"/>
    </row>
    <row r="13" spans="1:7" ht="12.75">
      <c r="A13" s="15" t="s">
        <v>45</v>
      </c>
      <c r="B13" s="1"/>
      <c r="C13" s="65"/>
      <c r="D13" s="58"/>
      <c r="E13" s="99"/>
      <c r="F13" s="73"/>
      <c r="G13" s="48"/>
    </row>
    <row r="14" spans="1:7" ht="12.75">
      <c r="A14" s="15" t="s">
        <v>39</v>
      </c>
      <c r="B14" s="1"/>
      <c r="C14" s="65"/>
      <c r="D14" s="58"/>
      <c r="E14" s="99"/>
      <c r="F14" s="73"/>
      <c r="G14" s="48"/>
    </row>
    <row r="15" spans="1:7" ht="12.75">
      <c r="A15" s="15" t="s">
        <v>50</v>
      </c>
      <c r="B15" s="32"/>
      <c r="C15" s="186">
        <f>IF(B8=0,0,ROUND((B7-C9)/B8+(B7+C9)/2*B10,0))</f>
        <v>0</v>
      </c>
      <c r="D15" s="33"/>
      <c r="E15" s="34"/>
      <c r="F15" s="158">
        <f>IF(B8=0,0,ROUND((F7-F9)/B8+(F7+F9)/2*F10,0))</f>
        <v>0</v>
      </c>
      <c r="G15" s="35">
        <f>IF(C15=0,0,F15/C15-1)</f>
        <v>0</v>
      </c>
    </row>
    <row r="16" spans="1:7" ht="12.75">
      <c r="A16" s="15" t="s">
        <v>48</v>
      </c>
      <c r="B16" s="2"/>
      <c r="C16" s="69"/>
      <c r="D16" s="8"/>
      <c r="E16" s="9"/>
      <c r="F16" s="77">
        <f>IF(D16=0,0,B16/D16*E16)</f>
        <v>0</v>
      </c>
      <c r="G16" s="48">
        <f>IF(D16=0,0,E16/D16-1)</f>
        <v>0</v>
      </c>
    </row>
    <row r="17" spans="1:7" ht="12.75">
      <c r="A17" s="15" t="s">
        <v>49</v>
      </c>
      <c r="B17" s="2"/>
      <c r="C17" s="70"/>
      <c r="D17" s="11"/>
      <c r="E17" s="12"/>
      <c r="F17" s="161">
        <f>IF(D17=0,0,B17/D17*E17)</f>
        <v>0</v>
      </c>
      <c r="G17" s="89">
        <f>IF(D17=0,0,E17/D17-1)</f>
        <v>0</v>
      </c>
    </row>
    <row r="18" spans="1:7" ht="13.5" thickBot="1">
      <c r="A18" s="16" t="s">
        <v>32</v>
      </c>
      <c r="B18" s="7"/>
      <c r="C18" s="160">
        <f>ROUND(C15+B16+B17,0)</f>
        <v>0</v>
      </c>
      <c r="D18" s="37"/>
      <c r="E18" s="38"/>
      <c r="F18" s="160">
        <f>SUM(F15:F17)</f>
        <v>0</v>
      </c>
      <c r="G18" s="39">
        <f>IF(C18=0,0,F18/C18-1)</f>
        <v>0</v>
      </c>
    </row>
    <row r="19" spans="1:7" ht="12.75">
      <c r="A19" s="17" t="s">
        <v>51</v>
      </c>
      <c r="B19" s="26" t="s">
        <v>27</v>
      </c>
      <c r="C19" s="27" t="s">
        <v>26</v>
      </c>
      <c r="D19" s="28" t="s">
        <v>25</v>
      </c>
      <c r="E19" s="29" t="s">
        <v>25</v>
      </c>
      <c r="F19" s="30" t="s">
        <v>26</v>
      </c>
      <c r="G19" s="40"/>
    </row>
    <row r="20" spans="1:7" ht="12.75">
      <c r="A20" s="15" t="s">
        <v>34</v>
      </c>
      <c r="B20" s="1"/>
      <c r="C20" s="65"/>
      <c r="D20" s="8"/>
      <c r="E20" s="9"/>
      <c r="F20" s="77">
        <f aca="true" t="shared" si="0" ref="F20:F28">IF(D20=0,0,B20/D20*E20)</f>
        <v>0</v>
      </c>
      <c r="G20" s="48">
        <f aca="true" t="shared" si="1" ref="G20:G28">IF(D20=0,0,E20/D20-1)</f>
        <v>0</v>
      </c>
    </row>
    <row r="21" spans="1:7" ht="12.75">
      <c r="A21" s="15" t="s">
        <v>79</v>
      </c>
      <c r="B21" s="1"/>
      <c r="C21" s="65"/>
      <c r="D21" s="8"/>
      <c r="E21" s="9"/>
      <c r="F21" s="77">
        <f t="shared" si="0"/>
        <v>0</v>
      </c>
      <c r="G21" s="48">
        <f t="shared" si="1"/>
        <v>0</v>
      </c>
    </row>
    <row r="22" spans="1:7" ht="12.75">
      <c r="A22" s="15" t="s">
        <v>40</v>
      </c>
      <c r="B22" s="1"/>
      <c r="C22" s="65"/>
      <c r="D22" s="8"/>
      <c r="E22" s="9"/>
      <c r="F22" s="77">
        <f t="shared" si="0"/>
        <v>0</v>
      </c>
      <c r="G22" s="48">
        <f t="shared" si="1"/>
        <v>0</v>
      </c>
    </row>
    <row r="23" spans="1:7" ht="12.75">
      <c r="A23" s="15" t="s">
        <v>4</v>
      </c>
      <c r="B23" s="1"/>
      <c r="C23" s="65"/>
      <c r="D23" s="8"/>
      <c r="E23" s="9"/>
      <c r="F23" s="77">
        <f t="shared" si="0"/>
        <v>0</v>
      </c>
      <c r="G23" s="48">
        <f t="shared" si="1"/>
        <v>0</v>
      </c>
    </row>
    <row r="24" spans="1:7" ht="12.75">
      <c r="A24" s="15" t="s">
        <v>5</v>
      </c>
      <c r="B24" s="1"/>
      <c r="C24" s="65"/>
      <c r="D24" s="8"/>
      <c r="E24" s="9"/>
      <c r="F24" s="77">
        <f t="shared" si="0"/>
        <v>0</v>
      </c>
      <c r="G24" s="48">
        <f t="shared" si="1"/>
        <v>0</v>
      </c>
    </row>
    <row r="25" spans="1:7" ht="12.75">
      <c r="A25" s="15" t="s">
        <v>54</v>
      </c>
      <c r="B25" s="1"/>
      <c r="C25" s="65"/>
      <c r="D25" s="8"/>
      <c r="E25" s="9"/>
      <c r="F25" s="77">
        <f t="shared" si="0"/>
        <v>0</v>
      </c>
      <c r="G25" s="48">
        <f t="shared" si="1"/>
        <v>0</v>
      </c>
    </row>
    <row r="26" spans="1:7" ht="12.75">
      <c r="A26" s="15" t="s">
        <v>41</v>
      </c>
      <c r="B26" s="1"/>
      <c r="C26" s="65"/>
      <c r="D26" s="8"/>
      <c r="E26" s="9"/>
      <c r="F26" s="77">
        <f t="shared" si="0"/>
        <v>0</v>
      </c>
      <c r="G26" s="48">
        <f t="shared" si="1"/>
        <v>0</v>
      </c>
    </row>
    <row r="27" spans="1:7" ht="12.75">
      <c r="A27" s="15" t="s">
        <v>6</v>
      </c>
      <c r="B27" s="1"/>
      <c r="C27" s="65"/>
      <c r="D27" s="8"/>
      <c r="E27" s="9"/>
      <c r="F27" s="77">
        <f t="shared" si="0"/>
        <v>0</v>
      </c>
      <c r="G27" s="48">
        <f t="shared" si="1"/>
        <v>0</v>
      </c>
    </row>
    <row r="28" spans="1:7" ht="12.75">
      <c r="A28" s="15" t="s">
        <v>7</v>
      </c>
      <c r="B28" s="1"/>
      <c r="C28" s="71"/>
      <c r="D28" s="11"/>
      <c r="E28" s="12"/>
      <c r="F28" s="161">
        <f t="shared" si="0"/>
        <v>0</v>
      </c>
      <c r="G28" s="89">
        <f t="shared" si="1"/>
        <v>0</v>
      </c>
    </row>
    <row r="29" spans="1:7" ht="13.5" thickBot="1">
      <c r="A29" s="18" t="s">
        <v>33</v>
      </c>
      <c r="B29" s="41"/>
      <c r="C29" s="160">
        <f>SUM(B20:B28)</f>
        <v>0</v>
      </c>
      <c r="D29" s="42"/>
      <c r="E29" s="43"/>
      <c r="F29" s="160">
        <f>SUM(F20:F28)</f>
        <v>0</v>
      </c>
      <c r="G29" s="39">
        <f>IF(C29=0,0,F29/C29-1)</f>
        <v>0</v>
      </c>
    </row>
    <row r="30" spans="1:7" ht="12.75">
      <c r="A30" s="14" t="s">
        <v>77</v>
      </c>
      <c r="B30" s="26" t="s">
        <v>27</v>
      </c>
      <c r="C30" s="27" t="s">
        <v>26</v>
      </c>
      <c r="D30" s="28" t="s">
        <v>25</v>
      </c>
      <c r="E30" s="29" t="s">
        <v>25</v>
      </c>
      <c r="F30" s="30" t="s">
        <v>26</v>
      </c>
      <c r="G30" s="40"/>
    </row>
    <row r="31" spans="1:7" ht="12.75">
      <c r="A31" s="15" t="s">
        <v>73</v>
      </c>
      <c r="B31" s="191"/>
      <c r="C31" s="45"/>
      <c r="D31" s="58"/>
      <c r="E31" s="99"/>
      <c r="F31" s="76"/>
      <c r="G31" s="48"/>
    </row>
    <row r="32" spans="1:7" ht="12.75">
      <c r="A32" s="15" t="s">
        <v>8</v>
      </c>
      <c r="B32" s="183"/>
      <c r="C32" s="182">
        <f>B32</f>
        <v>0</v>
      </c>
      <c r="D32" s="8"/>
      <c r="E32" s="9"/>
      <c r="F32" s="182">
        <f>IF(D32=0,0,B32/D32*E32)</f>
        <v>0</v>
      </c>
      <c r="G32" s="48">
        <f>IF(D32=0,0,E32/D32-1)</f>
        <v>0</v>
      </c>
    </row>
    <row r="33" spans="1:7" ht="12.75">
      <c r="A33" s="15" t="s">
        <v>74</v>
      </c>
      <c r="B33" s="44"/>
      <c r="C33" s="176">
        <f>IF(B31=0,0,(B31*B32)*(B11*B12))</f>
        <v>0</v>
      </c>
      <c r="D33" s="33"/>
      <c r="E33" s="34"/>
      <c r="F33" s="158">
        <f>IF(D32=0,0,C33/D32*E32)</f>
        <v>0</v>
      </c>
      <c r="G33" s="35">
        <f>IF(D32=0,0,E32/D32-1)</f>
        <v>0</v>
      </c>
    </row>
    <row r="34" spans="1:7" ht="12.75">
      <c r="A34" s="19" t="s">
        <v>75</v>
      </c>
      <c r="B34" s="1"/>
      <c r="C34" s="77">
        <f>B34</f>
        <v>0</v>
      </c>
      <c r="D34" s="8"/>
      <c r="E34" s="9"/>
      <c r="F34" s="77">
        <f>IF(D34=0,0,ROUND(C34/D34*E34,2))</f>
        <v>0</v>
      </c>
      <c r="G34" s="48">
        <f>IF(D34=0,0,E34/D34-1)</f>
        <v>0</v>
      </c>
    </row>
    <row r="35" spans="1:7" ht="12.75">
      <c r="A35" s="15" t="s">
        <v>9</v>
      </c>
      <c r="B35" s="1"/>
      <c r="C35" s="177"/>
      <c r="D35" s="100"/>
      <c r="E35" s="101"/>
      <c r="F35" s="177"/>
      <c r="G35" s="48"/>
    </row>
    <row r="36" spans="1:7" ht="12.75">
      <c r="A36" s="15" t="s">
        <v>10</v>
      </c>
      <c r="B36" s="1"/>
      <c r="C36" s="77"/>
      <c r="D36" s="8"/>
      <c r="E36" s="9"/>
      <c r="F36" s="77"/>
      <c r="G36" s="50"/>
    </row>
    <row r="37" spans="1:7" ht="12.75">
      <c r="A37" s="15" t="s">
        <v>37</v>
      </c>
      <c r="B37" s="1"/>
      <c r="C37" s="77">
        <f>IF(B37=0,0,B36*B35/B37*B13)</f>
        <v>0</v>
      </c>
      <c r="D37" s="100"/>
      <c r="E37" s="101"/>
      <c r="F37" s="77">
        <f>IF(D36=0,0,ROUND(C37/D36*E36,2))</f>
        <v>0</v>
      </c>
      <c r="G37" s="48">
        <f>IF(D36=0,0,E36/D36-1)</f>
        <v>0</v>
      </c>
    </row>
    <row r="38" spans="1:7" ht="12.75">
      <c r="A38" s="15" t="s">
        <v>52</v>
      </c>
      <c r="B38" s="1"/>
      <c r="C38" s="77">
        <f>B38</f>
        <v>0</v>
      </c>
      <c r="D38" s="8"/>
      <c r="E38" s="9"/>
      <c r="F38" s="77">
        <f>IF(D38=0,0,ROUND(C38/D38*E38,2))</f>
        <v>0</v>
      </c>
      <c r="G38" s="48">
        <f>IF(D38=0,0,E38/D38-1)</f>
        <v>0</v>
      </c>
    </row>
    <row r="39" spans="1:7" ht="12.75">
      <c r="A39" s="15" t="s">
        <v>42</v>
      </c>
      <c r="B39" s="1"/>
      <c r="C39" s="77">
        <f>B39</f>
        <v>0</v>
      </c>
      <c r="D39" s="8"/>
      <c r="E39" s="9"/>
      <c r="F39" s="77">
        <f>IF(D39=0,0,ROUND(C39/D39*E39,2))</f>
        <v>0</v>
      </c>
      <c r="G39" s="48">
        <f>IF(D39=0,0,E39/D39-1)</f>
        <v>0</v>
      </c>
    </row>
    <row r="40" spans="1:7" ht="12.75">
      <c r="A40" s="15" t="s">
        <v>76</v>
      </c>
      <c r="B40" s="3"/>
      <c r="C40" s="161">
        <f>B40</f>
        <v>0</v>
      </c>
      <c r="D40" s="11"/>
      <c r="E40" s="12"/>
      <c r="F40" s="161">
        <f>IF(D40=0,0,ROUND(C40/D40*E40,2))</f>
        <v>0</v>
      </c>
      <c r="G40" s="89">
        <f>IF(D40=0,0,E40/D40-1)</f>
        <v>0</v>
      </c>
    </row>
    <row r="41" spans="1:7" ht="13.5" thickBot="1">
      <c r="A41" s="19" t="s">
        <v>78</v>
      </c>
      <c r="B41" s="175"/>
      <c r="C41" s="160">
        <f>SUM(C33:C40)</f>
        <v>0</v>
      </c>
      <c r="D41" s="46"/>
      <c r="E41" s="47"/>
      <c r="F41" s="160">
        <f>SUM(F33:F40)</f>
        <v>0</v>
      </c>
      <c r="G41" s="48">
        <f>IF(C41=0,0,F41/C41-1)</f>
        <v>0</v>
      </c>
    </row>
    <row r="42" spans="1:7" ht="12.75">
      <c r="A42" s="20" t="s">
        <v>11</v>
      </c>
      <c r="B42" s="26" t="s">
        <v>27</v>
      </c>
      <c r="C42" s="27" t="s">
        <v>26</v>
      </c>
      <c r="D42" s="80"/>
      <c r="E42" s="29" t="s">
        <v>27</v>
      </c>
      <c r="F42" s="49" t="s">
        <v>26</v>
      </c>
      <c r="G42" s="40"/>
    </row>
    <row r="43" spans="1:7" ht="12.75">
      <c r="A43" s="15" t="s">
        <v>12</v>
      </c>
      <c r="B43" s="93"/>
      <c r="C43" s="45"/>
      <c r="D43" s="102"/>
      <c r="E43" s="92"/>
      <c r="F43" s="57"/>
      <c r="G43" s="48">
        <f>IF(B43=0,0,E43/B43-1)</f>
        <v>0</v>
      </c>
    </row>
    <row r="44" spans="1:7" ht="12.75">
      <c r="A44" s="15" t="s">
        <v>13</v>
      </c>
      <c r="B44" s="2"/>
      <c r="C44" s="77">
        <f>B43*B44</f>
        <v>0</v>
      </c>
      <c r="D44" s="102"/>
      <c r="E44" s="82"/>
      <c r="F44" s="77">
        <f>E43*E44</f>
        <v>0</v>
      </c>
      <c r="G44" s="48"/>
    </row>
    <row r="45" spans="1:7" ht="12.75">
      <c r="A45" s="15" t="s">
        <v>30</v>
      </c>
      <c r="B45" s="5"/>
      <c r="C45" s="45"/>
      <c r="D45" s="102"/>
      <c r="E45" s="82"/>
      <c r="F45" s="57"/>
      <c r="G45" s="48"/>
    </row>
    <row r="46" spans="1:7" ht="12.75">
      <c r="A46" s="15" t="s">
        <v>31</v>
      </c>
      <c r="B46" s="93"/>
      <c r="C46" s="77">
        <f>B45*B46</f>
        <v>0</v>
      </c>
      <c r="D46" s="102"/>
      <c r="E46" s="92"/>
      <c r="F46" s="77">
        <f>E45*E46</f>
        <v>0</v>
      </c>
      <c r="G46" s="48">
        <f>IF(B46=0,0,E46/B46-1)</f>
        <v>0</v>
      </c>
    </row>
    <row r="47" spans="1:7" ht="12.75">
      <c r="A47" s="15" t="s">
        <v>55</v>
      </c>
      <c r="B47" s="93"/>
      <c r="C47" s="77">
        <f>B47*B13</f>
        <v>0</v>
      </c>
      <c r="D47" s="102"/>
      <c r="E47" s="92"/>
      <c r="F47" s="187">
        <f>E47*B13</f>
        <v>0</v>
      </c>
      <c r="G47" s="48">
        <f>IF(B47=0,0,E47/B47-1)</f>
        <v>0</v>
      </c>
    </row>
    <row r="48" spans="1:7" ht="12.75">
      <c r="A48" s="15" t="s">
        <v>43</v>
      </c>
      <c r="B48" s="4"/>
      <c r="C48" s="189">
        <f>SUM(C44,C46:C47)*B48</f>
        <v>0</v>
      </c>
      <c r="D48" s="103"/>
      <c r="E48" s="83"/>
      <c r="F48" s="190">
        <f>SUM(F44,F46:F47)*E48</f>
        <v>0</v>
      </c>
      <c r="G48" s="89">
        <f>IF(B48=0,0,E48/B48-1)</f>
        <v>0</v>
      </c>
    </row>
    <row r="49" spans="1:7" ht="13.5" thickBot="1">
      <c r="A49" s="18" t="s">
        <v>14</v>
      </c>
      <c r="B49" s="50"/>
      <c r="C49" s="109">
        <f>ROUND(((B43*B44)+(B43*B44*B48))+((B45*B46)+(B45*B46*B48))+((B13*B47)+(B13*B47*B48)),0)</f>
        <v>0</v>
      </c>
      <c r="D49" s="81"/>
      <c r="E49" s="51"/>
      <c r="F49" s="110">
        <f>ROUND(((E43*E44)+(E43*E44*E48))+((E45*E46)+(E45*E46*E48))+((B13*E47)+(B13*E47*E48)),0)</f>
        <v>0</v>
      </c>
      <c r="G49" s="39">
        <f>IF(C49=0,0,F49/C49-1)</f>
        <v>0</v>
      </c>
    </row>
    <row r="50" spans="1:7" ht="13.5" thickBot="1">
      <c r="A50" s="21" t="s">
        <v>56</v>
      </c>
      <c r="B50" s="84"/>
      <c r="C50" s="72"/>
      <c r="D50" s="104"/>
      <c r="E50" s="188">
        <f>B50</f>
        <v>0</v>
      </c>
      <c r="F50" s="79"/>
      <c r="G50" s="105"/>
    </row>
    <row r="51" spans="1:7" ht="15">
      <c r="A51" s="22" t="s">
        <v>38</v>
      </c>
      <c r="B51" s="52"/>
      <c r="C51" s="53" t="s">
        <v>28</v>
      </c>
      <c r="D51" s="54"/>
      <c r="E51" s="55"/>
      <c r="F51" s="56" t="s">
        <v>28</v>
      </c>
      <c r="G51" s="40"/>
    </row>
    <row r="52" spans="1:7" ht="12.75">
      <c r="A52" s="15" t="s">
        <v>15</v>
      </c>
      <c r="B52" s="57"/>
      <c r="C52" s="94">
        <f>IF(OR(B11=0,B12=0),0,(C18+C29)/(B11*B12))</f>
        <v>0</v>
      </c>
      <c r="D52" s="58"/>
      <c r="E52" s="59"/>
      <c r="F52" s="60">
        <f>IF(OR(B11=0,B12=0),0,(F18+F29)/(B11*B12))</f>
        <v>0</v>
      </c>
      <c r="G52" s="48">
        <f aca="true" t="shared" si="2" ref="G52:G59">IF(C52=0,0,F52/C52-1)</f>
        <v>0</v>
      </c>
    </row>
    <row r="53" spans="1:7" ht="12.75">
      <c r="A53" s="86" t="s">
        <v>16</v>
      </c>
      <c r="B53" s="78"/>
      <c r="C53" s="179">
        <f>IF(B11=0,0,(C18+C29)/B11)</f>
        <v>0</v>
      </c>
      <c r="D53" s="87"/>
      <c r="E53" s="70"/>
      <c r="F53" s="88">
        <f>IF(B11=0,0,(F18+F29)/B11)</f>
        <v>0</v>
      </c>
      <c r="G53" s="89">
        <f t="shared" si="2"/>
        <v>0</v>
      </c>
    </row>
    <row r="54" spans="1:7" ht="12.75">
      <c r="A54" s="15" t="s">
        <v>17</v>
      </c>
      <c r="B54" s="57"/>
      <c r="C54" s="94">
        <f>IF(OR(B11=0,B12=0),0,(C41/B11)/B12)</f>
        <v>0</v>
      </c>
      <c r="D54" s="58"/>
      <c r="E54" s="59"/>
      <c r="F54" s="180">
        <f>IF(OR(B11=0,B12=0),0,(F41/B11)/B12)</f>
        <v>0</v>
      </c>
      <c r="G54" s="48">
        <f t="shared" si="2"/>
        <v>0</v>
      </c>
    </row>
    <row r="55" spans="1:7" ht="12.75">
      <c r="A55" s="15" t="s">
        <v>18</v>
      </c>
      <c r="B55" s="57"/>
      <c r="C55" s="95">
        <f>IF(OR(B11=0,B12=0),0,C49/(B11*B12))</f>
        <v>0</v>
      </c>
      <c r="D55" s="58"/>
      <c r="E55" s="59"/>
      <c r="F55" s="61">
        <f>IF(OR(B11=0,B12=0),0,F49/(B11*B12))</f>
        <v>0</v>
      </c>
      <c r="G55" s="48">
        <f t="shared" si="2"/>
        <v>0</v>
      </c>
    </row>
    <row r="56" spans="1:7" ht="12.75">
      <c r="A56" s="15" t="s">
        <v>19</v>
      </c>
      <c r="B56" s="85">
        <f>B58-B57</f>
        <v>1</v>
      </c>
      <c r="C56" s="107">
        <f>C18+C29+C41+C49</f>
        <v>0</v>
      </c>
      <c r="D56" s="58"/>
      <c r="E56" s="59"/>
      <c r="F56" s="181">
        <f>F18+F29+F41+F49</f>
        <v>0</v>
      </c>
      <c r="G56" s="48">
        <f t="shared" si="2"/>
        <v>0</v>
      </c>
    </row>
    <row r="57" spans="1:7" ht="12.75">
      <c r="A57" s="15" t="s">
        <v>20</v>
      </c>
      <c r="B57" s="85">
        <f>B50</f>
        <v>0</v>
      </c>
      <c r="C57" s="107">
        <f>+C58-C56</f>
        <v>0</v>
      </c>
      <c r="D57" s="58"/>
      <c r="E57" s="59"/>
      <c r="F57" s="62">
        <f>+F58-F56</f>
        <v>0</v>
      </c>
      <c r="G57" s="48">
        <f t="shared" si="2"/>
        <v>0</v>
      </c>
    </row>
    <row r="58" spans="1:7" ht="13.5" thickBot="1">
      <c r="A58" s="86" t="s">
        <v>21</v>
      </c>
      <c r="B58" s="90">
        <v>1</v>
      </c>
      <c r="C58" s="108">
        <f>(C56/(100%-B50))</f>
        <v>0</v>
      </c>
      <c r="D58" s="87"/>
      <c r="E58" s="70"/>
      <c r="F58" s="91">
        <f>(F56/(100%-E50))</f>
        <v>0</v>
      </c>
      <c r="G58" s="48">
        <f t="shared" si="2"/>
        <v>0</v>
      </c>
    </row>
    <row r="59" spans="1:7" ht="13.5" thickBot="1">
      <c r="A59" s="23" t="s">
        <v>22</v>
      </c>
      <c r="B59" s="63"/>
      <c r="C59" s="96">
        <f>IF(OR(B11=0,B12=0),0,(C58/(B11*B12)))</f>
        <v>0</v>
      </c>
      <c r="D59" s="63"/>
      <c r="E59" s="36"/>
      <c r="F59" s="64">
        <f>IF(OR(B11=0,B12=0),0,(F58/(B11*B12)))</f>
        <v>0</v>
      </c>
      <c r="G59" s="178">
        <f t="shared" si="2"/>
        <v>0</v>
      </c>
    </row>
    <row r="60" ht="12.75">
      <c r="F60" s="57"/>
    </row>
    <row r="61" ht="12.75">
      <c r="F61" s="57"/>
    </row>
    <row r="62" ht="12.75">
      <c r="F62" s="57"/>
    </row>
    <row r="63" ht="12.75">
      <c r="F63" s="57"/>
    </row>
    <row r="64" ht="12.75">
      <c r="F64" s="57"/>
    </row>
    <row r="65" ht="12.75">
      <c r="F65" s="57"/>
    </row>
    <row r="66" ht="12.75">
      <c r="F66" s="57"/>
    </row>
    <row r="67" ht="12.75">
      <c r="F67" s="57"/>
    </row>
    <row r="68" ht="12.75">
      <c r="F68" s="57"/>
    </row>
    <row r="69" ht="12.75">
      <c r="F69" s="57"/>
    </row>
    <row r="70" ht="12.75">
      <c r="F70" s="57"/>
    </row>
    <row r="71" ht="12.75">
      <c r="F71" s="57"/>
    </row>
    <row r="72" ht="12.75">
      <c r="F72" s="57"/>
    </row>
    <row r="73" ht="12.75">
      <c r="F73" s="57"/>
    </row>
    <row r="74" ht="12.75">
      <c r="F74" s="57"/>
    </row>
    <row r="75" ht="12.75">
      <c r="F75" s="57"/>
    </row>
    <row r="76" ht="12.75">
      <c r="F76" s="57"/>
    </row>
    <row r="77" ht="12.75">
      <c r="F77" s="57"/>
    </row>
    <row r="78" ht="12.75">
      <c r="F78" s="57"/>
    </row>
    <row r="79" ht="12.75">
      <c r="F79" s="57"/>
    </row>
    <row r="80" ht="12.75">
      <c r="F80" s="57"/>
    </row>
    <row r="81" ht="12.75">
      <c r="F81" s="57"/>
    </row>
    <row r="82" ht="12.75">
      <c r="F82" s="57"/>
    </row>
    <row r="83" ht="12.75">
      <c r="F83" s="57"/>
    </row>
    <row r="84" ht="12.75">
      <c r="F84" s="57"/>
    </row>
    <row r="85" ht="12.75">
      <c r="F85" s="57"/>
    </row>
    <row r="86" ht="12.75">
      <c r="F86" s="57"/>
    </row>
    <row r="87" ht="12.75">
      <c r="F87" s="57"/>
    </row>
    <row r="88" ht="12.75">
      <c r="F88" s="57"/>
    </row>
    <row r="89" ht="12.75">
      <c r="F89" s="57"/>
    </row>
  </sheetData>
  <sheetProtection sheet="1" objects="1" scenarios="1"/>
  <mergeCells count="6">
    <mergeCell ref="A1:C1"/>
    <mergeCell ref="A2:F2"/>
    <mergeCell ref="D3:G3"/>
    <mergeCell ref="B5:D5"/>
    <mergeCell ref="E5:F5"/>
    <mergeCell ref="B4:F4"/>
  </mergeCells>
  <printOptions/>
  <pageMargins left="0.56" right="0.37" top="0.22" bottom="0.24" header="0.18" footer="0.19"/>
  <pageSetup fitToHeight="1" fitToWidth="1" horizontalDpi="300" verticalDpi="300" orientation="portrait" paperSize="9" scale="95" r:id="rId3"/>
  <headerFooter alignWithMargins="0">
    <oddFooter>&amp;R&amp;9&amp;D   &amp;T   &amp;F   &amp;A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34"/>
  <sheetViews>
    <sheetView workbookViewId="0" topLeftCell="A1">
      <selection activeCell="A3" sqref="A3"/>
    </sheetView>
  </sheetViews>
  <sheetFormatPr defaultColWidth="9.140625" defaultRowHeight="12.75"/>
  <cols>
    <col min="1" max="1" width="36.28125" style="0" customWidth="1"/>
    <col min="2" max="2" width="13.8515625" style="0" customWidth="1"/>
    <col min="3" max="4" width="10.57421875" style="0" customWidth="1"/>
    <col min="5" max="5" width="13.8515625" style="0" customWidth="1"/>
    <col min="6" max="6" width="9.57421875" style="0" customWidth="1"/>
  </cols>
  <sheetData>
    <row r="1" ht="15.75">
      <c r="A1" s="185" t="s">
        <v>81</v>
      </c>
    </row>
    <row r="2" spans="1:6" s="24" customFormat="1" ht="33.75" customHeight="1" thickBot="1">
      <c r="A2" s="205" t="s">
        <v>83</v>
      </c>
      <c r="B2" s="205"/>
      <c r="C2" s="205"/>
      <c r="D2" s="205"/>
      <c r="E2" s="205"/>
      <c r="F2" s="118"/>
    </row>
    <row r="3" spans="1:6" s="24" customFormat="1" ht="13.5" thickBot="1">
      <c r="A3" s="116" t="s">
        <v>0</v>
      </c>
      <c r="B3" s="200"/>
      <c r="C3" s="201"/>
      <c r="D3" s="201"/>
      <c r="E3" s="201"/>
      <c r="F3" s="202"/>
    </row>
    <row r="4" spans="1:6" s="24" customFormat="1" ht="12.75">
      <c r="A4" s="117" t="s">
        <v>29</v>
      </c>
      <c r="B4" s="203">
        <f>Kalkulation!B5:D5</f>
        <v>0</v>
      </c>
      <c r="C4" s="204"/>
      <c r="D4" s="203">
        <f>Kalkulation!E5</f>
        <v>0</v>
      </c>
      <c r="E4" s="204"/>
      <c r="F4" s="125"/>
    </row>
    <row r="5" spans="1:6" ht="25.5" customHeight="1" thickBot="1">
      <c r="A5" s="124"/>
      <c r="B5" s="119" t="s">
        <v>67</v>
      </c>
      <c r="C5" s="120" t="s">
        <v>72</v>
      </c>
      <c r="D5" s="121" t="s">
        <v>72</v>
      </c>
      <c r="E5" s="122" t="s">
        <v>84</v>
      </c>
      <c r="F5" s="156" t="s">
        <v>70</v>
      </c>
    </row>
    <row r="6" spans="1:6" s="112" customFormat="1" ht="13.5" thickBot="1">
      <c r="A6" s="131" t="s">
        <v>66</v>
      </c>
      <c r="B6" s="132">
        <v>1</v>
      </c>
      <c r="C6" s="133"/>
      <c r="D6" s="134"/>
      <c r="E6" s="115">
        <f>E7+E12+E22+E29</f>
        <v>0</v>
      </c>
      <c r="F6" s="157">
        <f>E6/B6-1</f>
        <v>-1</v>
      </c>
    </row>
    <row r="7" spans="1:6" s="127" customFormat="1" ht="12.75">
      <c r="A7" s="141" t="s">
        <v>1</v>
      </c>
      <c r="B7" s="146">
        <f>SUM(B8:B11)</f>
        <v>0</v>
      </c>
      <c r="C7" s="147"/>
      <c r="D7" s="150"/>
      <c r="E7" s="151">
        <f>SUM(E8:E11)</f>
        <v>0</v>
      </c>
      <c r="F7" s="154">
        <f>IF(B7=0,0,E7/B7-1)</f>
        <v>0</v>
      </c>
    </row>
    <row r="8" spans="1:6" ht="12.75">
      <c r="A8" s="142" t="s">
        <v>64</v>
      </c>
      <c r="B8" s="113">
        <f>IF(Kalkulation!C$56=0,0,IF(Kalkulation!$B$8=0,0,ROUND((Kalkulation!$B$7-Kalkulation!$C$9)/Kalkulation!$B$8,0))/Kalkulation!C$56)</f>
        <v>0</v>
      </c>
      <c r="C8" s="165">
        <f>Kalkulation!D7</f>
        <v>0</v>
      </c>
      <c r="D8" s="166">
        <f>Kalkulation!E7</f>
        <v>0</v>
      </c>
      <c r="E8" s="114">
        <f>IF(Kalkulation!C$56=0,0,IF(Kalkulation!$B$8=0,0,ROUND((Kalkulation!F7-Kalkulation!F9)/Kalkulation!$B$8,0))/Kalkulation!C$56)</f>
        <v>0</v>
      </c>
      <c r="F8" s="126">
        <f>IF(C8=0,0,D8/C8-1)</f>
        <v>0</v>
      </c>
    </row>
    <row r="9" spans="1:6" ht="12.75">
      <c r="A9" s="142" t="s">
        <v>65</v>
      </c>
      <c r="B9" s="113">
        <f>IF(Kalkulation!C$56=0,0,IF(Kalkulation!$B$8=0,0,ROUND((Kalkulation!$B$7+Kalkulation!$C$9)/2*Kalkulation!$B$10,0))/Kalkulation!C$56)</f>
        <v>0</v>
      </c>
      <c r="C9" s="165">
        <f>Kalkulation!D10</f>
        <v>0</v>
      </c>
      <c r="D9" s="166">
        <f>Kalkulation!E10</f>
        <v>0</v>
      </c>
      <c r="E9" s="114">
        <f>IF(Kalkulation!C$56=0,0,IF(Kalkulation!$B$8=0,0,ROUND((Kalkulation!F7+Kalkulation!F9)/2*Kalkulation!F10,0))/Kalkulation!C$56)</f>
        <v>0</v>
      </c>
      <c r="F9" s="126">
        <f>IF(C9=0,0,D9/C9-1)</f>
        <v>0</v>
      </c>
    </row>
    <row r="10" spans="1:6" ht="12.75" customHeight="1">
      <c r="A10" s="143" t="s">
        <v>57</v>
      </c>
      <c r="B10" s="113">
        <f>IF(Kalkulation!C$56=0,0,Kalkulation!B16/Kalkulation!C$56)</f>
        <v>0</v>
      </c>
      <c r="C10" s="165">
        <f>Kalkulation!D16</f>
        <v>0</v>
      </c>
      <c r="D10" s="166">
        <f>Kalkulation!E16</f>
        <v>0</v>
      </c>
      <c r="E10" s="114">
        <f>IF(Kalkulation!C$56=0,0,Kalkulation!F16/Kalkulation!C$56)</f>
        <v>0</v>
      </c>
      <c r="F10" s="126">
        <f>IF(C10=0,0,D10/C10-1)</f>
        <v>0</v>
      </c>
    </row>
    <row r="11" spans="1:6" s="123" customFormat="1" ht="12.75">
      <c r="A11" s="144" t="s">
        <v>49</v>
      </c>
      <c r="B11" s="135">
        <f>IF(Kalkulation!C$56=0,0,Kalkulation!B17/Kalkulation!C$56)</f>
        <v>0</v>
      </c>
      <c r="C11" s="167">
        <f>Kalkulation!D17</f>
        <v>0</v>
      </c>
      <c r="D11" s="168">
        <f>Kalkulation!E17</f>
        <v>0</v>
      </c>
      <c r="E11" s="136">
        <f>IF(Kalkulation!C$56=0,0,Kalkulation!F17/Kalkulation!C$56)</f>
        <v>0</v>
      </c>
      <c r="F11" s="137">
        <f>IF(C11=0,0,D11/C11-1)</f>
        <v>0</v>
      </c>
    </row>
    <row r="12" spans="1:6" s="127" customFormat="1" ht="12.75">
      <c r="A12" s="141" t="s">
        <v>51</v>
      </c>
      <c r="B12" s="128">
        <f>SUM(B13:B21)</f>
        <v>0</v>
      </c>
      <c r="C12" s="169"/>
      <c r="D12" s="141"/>
      <c r="E12" s="129">
        <f>SUM(E13:E21)</f>
        <v>0</v>
      </c>
      <c r="F12" s="130">
        <f>IF(B12=0,0,E12/B12-1)</f>
        <v>0</v>
      </c>
    </row>
    <row r="13" spans="1:6" ht="12.75">
      <c r="A13" s="142" t="s">
        <v>58</v>
      </c>
      <c r="B13" s="113">
        <f>IF(Kalkulation!C$56=0,0,Kalkulation!B20/Kalkulation!C$56)</f>
        <v>0</v>
      </c>
      <c r="C13" s="165">
        <f>Kalkulation!D20</f>
        <v>0</v>
      </c>
      <c r="D13" s="166">
        <f>Kalkulation!E20</f>
        <v>0</v>
      </c>
      <c r="E13" s="114">
        <f>IF(Kalkulation!C$56=0,0,Kalkulation!F20/Kalkulation!C$56)</f>
        <v>0</v>
      </c>
      <c r="F13" s="126">
        <f aca="true" t="shared" si="0" ref="F13:F21">IF(C13=0,0,D13/C13-1)</f>
        <v>0</v>
      </c>
    </row>
    <row r="14" spans="1:6" ht="12.75">
      <c r="A14" s="142" t="s">
        <v>79</v>
      </c>
      <c r="B14" s="113">
        <f>IF(Kalkulation!C$56=0,0,Kalkulation!B21/Kalkulation!C$56)</f>
        <v>0</v>
      </c>
      <c r="C14" s="165">
        <f>Kalkulation!D21</f>
        <v>0</v>
      </c>
      <c r="D14" s="166">
        <f>Kalkulation!E21</f>
        <v>0</v>
      </c>
      <c r="E14" s="114">
        <f>IF(Kalkulation!C$56=0,0,Kalkulation!F21/Kalkulation!C$56)</f>
        <v>0</v>
      </c>
      <c r="F14" s="126">
        <f t="shared" si="0"/>
        <v>0</v>
      </c>
    </row>
    <row r="15" spans="1:6" ht="12.75">
      <c r="A15" s="142" t="s">
        <v>40</v>
      </c>
      <c r="B15" s="113">
        <f>IF(Kalkulation!C$56=0,0,Kalkulation!B22/Kalkulation!C$56)</f>
        <v>0</v>
      </c>
      <c r="C15" s="165">
        <f>Kalkulation!D22</f>
        <v>0</v>
      </c>
      <c r="D15" s="166">
        <f>Kalkulation!E22</f>
        <v>0</v>
      </c>
      <c r="E15" s="114">
        <f>IF(Kalkulation!C$56=0,0,Kalkulation!F22/Kalkulation!C$56)</f>
        <v>0</v>
      </c>
      <c r="F15" s="126">
        <f t="shared" si="0"/>
        <v>0</v>
      </c>
    </row>
    <row r="16" spans="1:6" ht="12.75">
      <c r="A16" s="142" t="s">
        <v>59</v>
      </c>
      <c r="B16" s="113">
        <f>IF(Kalkulation!C$56=0,0,Kalkulation!B23/Kalkulation!C$56)</f>
        <v>0</v>
      </c>
      <c r="C16" s="165">
        <f>Kalkulation!D23</f>
        <v>0</v>
      </c>
      <c r="D16" s="166">
        <f>Kalkulation!E23</f>
        <v>0</v>
      </c>
      <c r="E16" s="114">
        <f>IF(Kalkulation!C$56=0,0,Kalkulation!F23/Kalkulation!C$56)</f>
        <v>0</v>
      </c>
      <c r="F16" s="126">
        <f t="shared" si="0"/>
        <v>0</v>
      </c>
    </row>
    <row r="17" spans="1:6" ht="12.75">
      <c r="A17" s="142" t="s">
        <v>5</v>
      </c>
      <c r="B17" s="113">
        <f>IF(Kalkulation!C$56=0,0,Kalkulation!B24/Kalkulation!C$56)</f>
        <v>0</v>
      </c>
      <c r="C17" s="165">
        <f>Kalkulation!D24</f>
        <v>0</v>
      </c>
      <c r="D17" s="166">
        <f>Kalkulation!E24</f>
        <v>0</v>
      </c>
      <c r="E17" s="114">
        <f>IF(Kalkulation!C$56=0,0,Kalkulation!F24/Kalkulation!C$56)</f>
        <v>0</v>
      </c>
      <c r="F17" s="126">
        <f t="shared" si="0"/>
        <v>0</v>
      </c>
    </row>
    <row r="18" spans="1:6" ht="12.75">
      <c r="A18" s="142" t="s">
        <v>60</v>
      </c>
      <c r="B18" s="113">
        <f>IF(Kalkulation!C$56=0,0,Kalkulation!B25/Kalkulation!C$56)</f>
        <v>0</v>
      </c>
      <c r="C18" s="165">
        <f>Kalkulation!D25</f>
        <v>0</v>
      </c>
      <c r="D18" s="166">
        <f>Kalkulation!E25</f>
        <v>0</v>
      </c>
      <c r="E18" s="114">
        <f>IF(Kalkulation!C$56=0,0,Kalkulation!F25/Kalkulation!C$56)</f>
        <v>0</v>
      </c>
      <c r="F18" s="126">
        <f t="shared" si="0"/>
        <v>0</v>
      </c>
    </row>
    <row r="19" spans="1:6" ht="12.75">
      <c r="A19" s="142" t="s">
        <v>41</v>
      </c>
      <c r="B19" s="113">
        <f>IF(Kalkulation!C$56=0,0,Kalkulation!B26/Kalkulation!C$56)</f>
        <v>0</v>
      </c>
      <c r="C19" s="165">
        <f>Kalkulation!D26</f>
        <v>0</v>
      </c>
      <c r="D19" s="166">
        <f>Kalkulation!E26</f>
        <v>0</v>
      </c>
      <c r="E19" s="114">
        <f>IF(Kalkulation!C$56=0,0,Kalkulation!F26/Kalkulation!C$56)</f>
        <v>0</v>
      </c>
      <c r="F19" s="126">
        <f t="shared" si="0"/>
        <v>0</v>
      </c>
    </row>
    <row r="20" spans="1:6" ht="12.75">
      <c r="A20" s="142" t="s">
        <v>6</v>
      </c>
      <c r="B20" s="113">
        <f>IF(Kalkulation!C$56=0,0,Kalkulation!B27/Kalkulation!C$56)</f>
        <v>0</v>
      </c>
      <c r="C20" s="165">
        <f>Kalkulation!D27</f>
        <v>0</v>
      </c>
      <c r="D20" s="166">
        <f>Kalkulation!E27</f>
        <v>0</v>
      </c>
      <c r="E20" s="114">
        <f>IF(Kalkulation!C$56=0,0,Kalkulation!F27/Kalkulation!C$56)</f>
        <v>0</v>
      </c>
      <c r="F20" s="126">
        <f t="shared" si="0"/>
        <v>0</v>
      </c>
    </row>
    <row r="21" spans="1:6" s="123" customFormat="1" ht="12.75">
      <c r="A21" s="144" t="s">
        <v>7</v>
      </c>
      <c r="B21" s="135">
        <f>IF(Kalkulation!C$56=0,0,Kalkulation!B28/Kalkulation!C$56)</f>
        <v>0</v>
      </c>
      <c r="C21" s="167">
        <f>Kalkulation!D28</f>
        <v>0</v>
      </c>
      <c r="D21" s="168">
        <f>Kalkulation!E28</f>
        <v>0</v>
      </c>
      <c r="E21" s="136">
        <f>IF(Kalkulation!C$56=0,0,Kalkulation!F28/Kalkulation!C$56)</f>
        <v>0</v>
      </c>
      <c r="F21" s="137">
        <f t="shared" si="0"/>
        <v>0</v>
      </c>
    </row>
    <row r="22" spans="1:6" s="127" customFormat="1" ht="12.75">
      <c r="A22" s="141" t="s">
        <v>53</v>
      </c>
      <c r="B22" s="128">
        <f>SUM(B23:B28)</f>
        <v>0</v>
      </c>
      <c r="C22" s="169"/>
      <c r="D22" s="141"/>
      <c r="E22" s="129">
        <f>SUM(E23:E28)</f>
        <v>0</v>
      </c>
      <c r="F22" s="130">
        <f>IF(B22=0,0,E22/B22-1)</f>
        <v>0</v>
      </c>
    </row>
    <row r="23" spans="1:6" ht="12.75">
      <c r="A23" s="142" t="s">
        <v>68</v>
      </c>
      <c r="B23" s="113">
        <f>IF(Kalkulation!C$56=0,0,Kalkulation!C33/Kalkulation!C$56)</f>
        <v>0</v>
      </c>
      <c r="C23" s="165">
        <f>Kalkulation!D32</f>
        <v>0</v>
      </c>
      <c r="D23" s="166">
        <f>Kalkulation!E32</f>
        <v>0</v>
      </c>
      <c r="E23" s="114">
        <f>IF(Kalkulation!C$56=0,0,Kalkulation!F33/Kalkulation!C$56)</f>
        <v>0</v>
      </c>
      <c r="F23" s="126">
        <f aca="true" t="shared" si="1" ref="F23:F28">IF(C23=0,0,D23/C23-1)</f>
        <v>0</v>
      </c>
    </row>
    <row r="24" spans="1:6" ht="12.75">
      <c r="A24" s="142" t="s">
        <v>61</v>
      </c>
      <c r="B24" s="113">
        <f>IF(Kalkulation!C$56=0,0,Kalkulation!C34/Kalkulation!C$56)</f>
        <v>0</v>
      </c>
      <c r="C24" s="165">
        <f>Kalkulation!D34</f>
        <v>0</v>
      </c>
      <c r="D24" s="166">
        <f>Kalkulation!E34</f>
        <v>0</v>
      </c>
      <c r="E24" s="114">
        <f>IF(Kalkulation!C$56=0,0,Kalkulation!F34/Kalkulation!C$56)</f>
        <v>0</v>
      </c>
      <c r="F24" s="126">
        <f t="shared" si="1"/>
        <v>0</v>
      </c>
    </row>
    <row r="25" spans="1:6" ht="12.75">
      <c r="A25" s="142" t="s">
        <v>69</v>
      </c>
      <c r="B25" s="113">
        <f>IF(Kalkulation!C$56=0,0,Kalkulation!C37/Kalkulation!C$56)</f>
        <v>0</v>
      </c>
      <c r="C25" s="165">
        <f>Kalkulation!D36</f>
        <v>0</v>
      </c>
      <c r="D25" s="166">
        <f>Kalkulation!E36</f>
        <v>0</v>
      </c>
      <c r="E25" s="114">
        <f>IF(Kalkulation!C$56=0,0,Kalkulation!F37/Kalkulation!C$56)</f>
        <v>0</v>
      </c>
      <c r="F25" s="126">
        <f t="shared" si="1"/>
        <v>0</v>
      </c>
    </row>
    <row r="26" spans="1:6" ht="12.75">
      <c r="A26" s="142" t="s">
        <v>62</v>
      </c>
      <c r="B26" s="113">
        <f>IF(Kalkulation!C$56=0,0,Kalkulation!C38/Kalkulation!C$56)</f>
        <v>0</v>
      </c>
      <c r="C26" s="165">
        <f>Kalkulation!D38</f>
        <v>0</v>
      </c>
      <c r="D26" s="166">
        <f>Kalkulation!E38</f>
        <v>0</v>
      </c>
      <c r="E26" s="114">
        <f>IF(Kalkulation!C$56=0,0,Kalkulation!F38/Kalkulation!C$56)</f>
        <v>0</v>
      </c>
      <c r="F26" s="126">
        <f t="shared" si="1"/>
        <v>0</v>
      </c>
    </row>
    <row r="27" spans="1:6" ht="12.75">
      <c r="A27" s="142" t="s">
        <v>63</v>
      </c>
      <c r="B27" s="113">
        <f>IF(Kalkulation!C$56=0,0,Kalkulation!C39/Kalkulation!C$56)</f>
        <v>0</v>
      </c>
      <c r="C27" s="165">
        <f>Kalkulation!D39</f>
        <v>0</v>
      </c>
      <c r="D27" s="166">
        <f>Kalkulation!E39</f>
        <v>0</v>
      </c>
      <c r="E27" s="114">
        <f>IF(Kalkulation!C$56=0,0,Kalkulation!F39/Kalkulation!C$56)</f>
        <v>0</v>
      </c>
      <c r="F27" s="126">
        <f t="shared" si="1"/>
        <v>0</v>
      </c>
    </row>
    <row r="28" spans="1:6" ht="12.75">
      <c r="A28" s="15" t="s">
        <v>76</v>
      </c>
      <c r="B28" s="113">
        <f>IF(Kalkulation!C$56=0,0,Kalkulation!C40/Kalkulation!C$56)</f>
        <v>0</v>
      </c>
      <c r="C28" s="165">
        <f>Kalkulation!D40</f>
        <v>0</v>
      </c>
      <c r="D28" s="166">
        <f>Kalkulation!E40</f>
        <v>0</v>
      </c>
      <c r="E28" s="114">
        <f>IF(Kalkulation!C$56=0,0,Kalkulation!F40/Kalkulation!C$56)</f>
        <v>0</v>
      </c>
      <c r="F28" s="126">
        <f t="shared" si="1"/>
        <v>0</v>
      </c>
    </row>
    <row r="29" spans="1:6" s="127" customFormat="1" ht="12.75">
      <c r="A29" s="145" t="s">
        <v>71</v>
      </c>
      <c r="B29" s="138">
        <f>IF(Kalkulation!C$56=0,0,Kalkulation!C49/Kalkulation!C$56)</f>
        <v>0</v>
      </c>
      <c r="C29" s="170"/>
      <c r="D29" s="145"/>
      <c r="E29" s="139">
        <f>IF(Kalkulation!C$56=0,0,Kalkulation!F49/Kalkulation!C$56)</f>
        <v>0</v>
      </c>
      <c r="F29" s="140">
        <f>IF(B29=0,0,E29/B29-1)</f>
        <v>0</v>
      </c>
    </row>
    <row r="30" spans="1:6" ht="12.75">
      <c r="A30" s="15" t="s">
        <v>12</v>
      </c>
      <c r="B30" s="148">
        <f>IF(Kalkulation!C$56=0,0,Kalkulation!B43*Kalkulation!B44/Kalkulation!C$56)</f>
        <v>0</v>
      </c>
      <c r="C30" s="171">
        <f>Kalkulation!B43</f>
        <v>0</v>
      </c>
      <c r="D30" s="172">
        <f>Kalkulation!E43</f>
        <v>0</v>
      </c>
      <c r="E30" s="152">
        <f>IF(Kalkulation!C$56=0,0,Kalkulation!E43*Kalkulation!E44/Kalkulation!C$56)</f>
        <v>0</v>
      </c>
      <c r="F30" s="126">
        <f>IF(C30=0,0,D30/C30-1)</f>
        <v>0</v>
      </c>
    </row>
    <row r="31" spans="1:6" ht="12.75">
      <c r="A31" s="15" t="s">
        <v>31</v>
      </c>
      <c r="B31" s="148">
        <f>IF(Kalkulation!C$56=0,0,Kalkulation!B45*Kalkulation!B46/Kalkulation!C$56)</f>
        <v>0</v>
      </c>
      <c r="C31" s="171">
        <f>Kalkulation!B46</f>
        <v>0</v>
      </c>
      <c r="D31" s="172">
        <f>Kalkulation!E46</f>
        <v>0</v>
      </c>
      <c r="E31" s="152">
        <f>IF(Kalkulation!C$56=0,0,Kalkulation!E45*Kalkulation!E46/Kalkulation!C$56)</f>
        <v>0</v>
      </c>
      <c r="F31" s="126">
        <f>IF(C31=0,0,D31/C31-1)</f>
        <v>0</v>
      </c>
    </row>
    <row r="32" spans="1:6" ht="12.75">
      <c r="A32" s="15" t="s">
        <v>55</v>
      </c>
      <c r="B32" s="148">
        <f>IF(Kalkulation!C$56=0,0,Kalkulation!$B$13*Kalkulation!B47/Kalkulation!C$56)</f>
        <v>0</v>
      </c>
      <c r="C32" s="171">
        <f>Kalkulation!B47</f>
        <v>0</v>
      </c>
      <c r="D32" s="172">
        <f>Kalkulation!E47</f>
        <v>0</v>
      </c>
      <c r="E32" s="152">
        <f>IF(Kalkulation!C$56=0,0,Kalkulation!$B$13*Kalkulation!E47/Kalkulation!C$56)</f>
        <v>0</v>
      </c>
      <c r="F32" s="126">
        <f>IF(C32=0,0,D32/C32-1)</f>
        <v>0</v>
      </c>
    </row>
    <row r="33" spans="1:6" ht="13.5" thickBot="1">
      <c r="A33" s="23" t="s">
        <v>43</v>
      </c>
      <c r="B33" s="149">
        <f>SUM(B30:B32)*Kalkulation!B48</f>
        <v>0</v>
      </c>
      <c r="C33" s="173">
        <f>Kalkulation!B48</f>
        <v>0</v>
      </c>
      <c r="D33" s="174">
        <f>Kalkulation!E48</f>
        <v>0</v>
      </c>
      <c r="E33" s="153">
        <f>SUM(E30:E32)*Kalkulation!E48</f>
        <v>0</v>
      </c>
      <c r="F33" s="155">
        <f>IF(C33=0,0,E33-B33)</f>
        <v>0</v>
      </c>
    </row>
    <row r="34" spans="2:5" ht="12.75">
      <c r="B34" s="111"/>
      <c r="E34" s="111"/>
    </row>
  </sheetData>
  <sheetProtection sheet="1" objects="1" scenarios="1"/>
  <mergeCells count="4">
    <mergeCell ref="B4:C4"/>
    <mergeCell ref="D4:E4"/>
    <mergeCell ref="B3:F3"/>
    <mergeCell ref="A2:E2"/>
  </mergeCells>
  <printOptions/>
  <pageMargins left="0.56" right="0.37" top="0.22" bottom="0.24" header="0.18" footer="0.19"/>
  <pageSetup fitToHeight="1" fitToWidth="1" horizontalDpi="300" verticalDpi="300" orientation="portrait" paperSize="9" r:id="rId1"/>
  <headerFooter alignWithMargins="0">
    <oddFooter>&amp;R&amp;9&amp;D   &amp;T   &amp;F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oho</dc:creator>
  <cp:keywords/>
  <dc:description/>
  <cp:lastModifiedBy>oho</cp:lastModifiedBy>
  <cp:lastPrinted>2000-06-27T08:25:56Z</cp:lastPrinted>
  <dcterms:created xsi:type="dcterms:W3CDTF">1997-04-08T07:44:28Z</dcterms:created>
  <dcterms:modified xsi:type="dcterms:W3CDTF">2009-04-08T11:15:20Z</dcterms:modified>
  <cp:category/>
  <cp:version/>
  <cp:contentType/>
  <cp:contentStatus/>
</cp:coreProperties>
</file>